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PORTAL DE TRANSPARENCIA JC\2023\DICIEMBRE 2023\"/>
    </mc:Choice>
  </mc:AlternateContent>
  <xr:revisionPtr revIDLastSave="0" documentId="13_ncr:1_{BCC0EDA5-B76D-4CF8-86DB-6562C50128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JECUCION DICIEMBRE  2023" sheetId="4" r:id="rId1"/>
  </sheets>
  <definedNames>
    <definedName name="_xlnm.Print_Area" localSheetId="0">'EJECUCION DICIEMBRE  2023'!$A$1:$P$119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3" i="4" l="1"/>
  <c r="P84" i="4" s="1"/>
  <c r="P42" i="4"/>
  <c r="P33" i="4"/>
  <c r="O73" i="4"/>
  <c r="O84" i="4" s="1"/>
  <c r="O42" i="4"/>
  <c r="O33" i="4"/>
  <c r="N73" i="4"/>
  <c r="N84" i="4" s="1"/>
  <c r="N42" i="4"/>
  <c r="N33" i="4"/>
  <c r="M73" i="4"/>
  <c r="M84" i="4" s="1"/>
  <c r="M42" i="4"/>
  <c r="M33" i="4"/>
  <c r="L73" i="4"/>
  <c r="L84" i="4" s="1"/>
  <c r="L42" i="4"/>
  <c r="L33" i="4"/>
  <c r="K73" i="4"/>
  <c r="K84" i="4" s="1"/>
  <c r="K42" i="4"/>
  <c r="K33" i="4"/>
  <c r="C50" i="4"/>
  <c r="J50" i="4"/>
  <c r="J42" i="4"/>
  <c r="J33" i="4"/>
  <c r="I9" i="4"/>
  <c r="I14" i="4"/>
  <c r="I24" i="4"/>
  <c r="I33" i="4"/>
  <c r="C42" i="4"/>
  <c r="D42" i="4"/>
  <c r="E42" i="4"/>
  <c r="F42" i="4"/>
  <c r="G42" i="4"/>
  <c r="H42" i="4"/>
  <c r="I42" i="4"/>
  <c r="C33" i="4"/>
  <c r="E33" i="4"/>
  <c r="F33" i="4"/>
  <c r="G33" i="4"/>
  <c r="H33" i="4"/>
  <c r="H9" i="4"/>
  <c r="I50" i="4"/>
  <c r="H14" i="4"/>
  <c r="H24" i="4"/>
  <c r="H50" i="4"/>
  <c r="G9" i="4"/>
  <c r="G14" i="4"/>
  <c r="G24" i="4"/>
  <c r="G50" i="4"/>
  <c r="F9" i="4"/>
  <c r="F14" i="4"/>
  <c r="F24" i="4"/>
  <c r="F50" i="4"/>
  <c r="E9" i="4"/>
  <c r="E50" i="4"/>
  <c r="E24" i="4"/>
  <c r="E14" i="4"/>
  <c r="D26" i="4"/>
  <c r="D27" i="4"/>
  <c r="D28" i="4"/>
  <c r="D29" i="4"/>
  <c r="D30" i="4"/>
  <c r="D31" i="4"/>
  <c r="D32" i="4"/>
  <c r="D34" i="4"/>
  <c r="D35" i="4"/>
  <c r="D36" i="4"/>
  <c r="D37" i="4"/>
  <c r="D38" i="4"/>
  <c r="D39" i="4"/>
  <c r="D40" i="4"/>
  <c r="D41" i="4"/>
  <c r="D25" i="4"/>
  <c r="C24" i="4"/>
  <c r="B9" i="4"/>
  <c r="D16" i="4"/>
  <c r="D17" i="4"/>
  <c r="D18" i="4"/>
  <c r="D19" i="4"/>
  <c r="D20" i="4"/>
  <c r="D21" i="4"/>
  <c r="D22" i="4"/>
  <c r="D23" i="4"/>
  <c r="D15" i="4"/>
  <c r="C14" i="4"/>
  <c r="D13" i="4"/>
  <c r="D12" i="4"/>
  <c r="D11" i="4"/>
  <c r="D10" i="4"/>
  <c r="C9" i="4"/>
  <c r="B24" i="4"/>
  <c r="D33" i="4" l="1"/>
  <c r="H8" i="4"/>
  <c r="J84" i="4"/>
  <c r="I8" i="4"/>
  <c r="I73" i="4"/>
  <c r="I84" i="4" s="1"/>
  <c r="H73" i="4"/>
  <c r="H84" i="4" s="1"/>
  <c r="G8" i="4"/>
  <c r="G73" i="4"/>
  <c r="G84" i="4" s="1"/>
  <c r="D24" i="4"/>
  <c r="E8" i="4"/>
  <c r="D14" i="4"/>
  <c r="F73" i="4"/>
  <c r="F84" i="4" s="1"/>
  <c r="F8" i="4"/>
  <c r="E73" i="4"/>
  <c r="E84" i="4" s="1"/>
  <c r="D9" i="4"/>
  <c r="C83" i="4"/>
  <c r="B50" i="4"/>
  <c r="B42" i="4"/>
  <c r="B33" i="4"/>
  <c r="B14" i="4"/>
  <c r="B81" i="4"/>
  <c r="B78" i="4"/>
  <c r="B75" i="4"/>
  <c r="B8" i="4" l="1"/>
  <c r="B83" i="4"/>
  <c r="B73" i="4"/>
  <c r="B74" i="4"/>
  <c r="B84" i="4" l="1"/>
  <c r="C73" i="4"/>
  <c r="C8" i="4"/>
  <c r="D53" i="4"/>
  <c r="D52" i="4"/>
  <c r="D58" i="4"/>
  <c r="D54" i="4"/>
  <c r="D51" i="4"/>
  <c r="D57" i="4"/>
  <c r="D56" i="4"/>
  <c r="D55" i="4"/>
  <c r="C84" i="4" l="1"/>
  <c r="D84" i="4" s="1"/>
  <c r="D73" i="4"/>
  <c r="D50" i="4"/>
  <c r="D8" i="4" s="1"/>
</calcChain>
</file>

<file path=xl/sharedStrings.xml><?xml version="1.0" encoding="utf-8"?>
<sst xmlns="http://schemas.openxmlformats.org/spreadsheetml/2006/main" count="114" uniqueCount="114">
  <si>
    <t>DETALLE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</si>
  <si>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</si>
  <si>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</si>
  <si>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</si>
  <si>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</si>
  <si>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</si>
  <si>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</si>
  <si>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</si>
  <si>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</si>
  <si>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</si>
  <si>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</si>
  <si>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</si>
  <si>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</si>
  <si>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</si>
  <si>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</si>
  <si>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</si>
  <si>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</si>
  <si>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</si>
  <si>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</si>
  <si>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</si>
  <si>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</si>
  <si>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</si>
  <si>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</si>
  <si>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</si>
  <si>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</si>
  <si>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</si>
  <si>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</si>
  <si>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</si>
  <si>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</si>
  <si>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</si>
  <si>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</si>
  <si>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</si>
  <si>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</si>
  <si>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</si>
  <si>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</si>
  <si>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</si>
  <si>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</si>
  <si>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</si>
  <si>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</si>
  <si>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</si>
  <si>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</si>
  <si>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</si>
  <si>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</si>
  <si>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</si>
  <si>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</si>
  <si>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</si>
  <si>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</si>
  <si>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</si>
  <si>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</si>
  <si>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</si>
  <si>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</si>
  <si>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</si>
  <si>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</si>
  <si>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</si>
  <si>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</si>
  <si>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</si>
  <si>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</si>
  <si>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</si>
  <si>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</si>
  <si>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</si>
  <si>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</si>
  <si>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</si>
  <si>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</si>
  <si>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</si>
  <si>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</si>
  <si>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</si>
  <si>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</si>
  <si>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</si>
  <si>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</si>
  <si>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</si>
  <si>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</si>
  <si>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</si>
  <si>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</si>
  <si>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</si>
  <si>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</si>
  <si>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</si>
  <si>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</si>
  <si>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</si>
  <si>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</si>
  <si>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</si>
  <si>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</si>
  <si>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</si>
  <si>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</si>
  <si>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</si>
  <si>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</si>
  <si>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</si>
  <si>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Presupuesto Modificado</t>
  </si>
  <si>
    <t>Prespuesto Aprobado 2023</t>
  </si>
  <si>
    <t>Presupuesto Vigente</t>
  </si>
  <si>
    <t>Enero</t>
  </si>
  <si>
    <r>
      <rPr>
        <b/>
        <sz val="12"/>
        <rFont val="Calibri Light"/>
        <family val="2"/>
        <scheme val="major"/>
      </rPr>
      <t xml:space="preserve">Presupuesto aprobado: </t>
    </r>
    <r>
      <rPr>
        <sz val="12"/>
        <rFont val="Calibri Light"/>
        <family val="2"/>
        <scheme val="major"/>
      </rPr>
      <t xml:space="preserve">
Se refiere al presupuesto aprobado en la Ley de Presupuesto General del Estado.
</t>
    </r>
    <r>
      <rPr>
        <b/>
        <sz val="12"/>
        <rFont val="Calibri Light"/>
        <family val="2"/>
        <scheme val="major"/>
      </rPr>
      <t xml:space="preserve">
Presupuesto Modificado:
</t>
    </r>
    <r>
      <rPr>
        <sz val="12"/>
        <rFont val="Calibri Light"/>
        <family val="2"/>
        <scheme val="major"/>
      </rPr>
      <t xml:space="preserve">Se refiere al presupuesto aprobado en caso de que el Congreso Nacional apruebe un
presupuesto complementario.
</t>
    </r>
    <r>
      <rPr>
        <b/>
        <sz val="12"/>
        <rFont val="Calibri Light"/>
        <family val="2"/>
        <scheme val="major"/>
      </rPr>
      <t>Total Devengado:</t>
    </r>
    <r>
      <rPr>
        <sz val="12"/>
        <rFont val="Calibri Light"/>
        <family val="2"/>
        <scheme val="major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</si>
  <si>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>Febrero</t>
  </si>
  <si>
    <t>Marzo</t>
  </si>
  <si>
    <t>Abril</t>
  </si>
  <si>
    <t>Mayo</t>
  </si>
  <si>
    <t>Junio</t>
  </si>
  <si>
    <t>Julio</t>
  </si>
  <si>
    <t xml:space="preserve">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</si>
  <si>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</si>
  <si>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Director Ejecutivo del CCDF</t>
  </si>
  <si>
    <r>
      <t xml:space="preserve"> Lic. Deyanira Fernandez</t>
    </r>
    <r>
      <rPr>
        <sz val="10"/>
        <rFont val="Calibri"/>
        <family val="2"/>
      </rPr>
      <t xml:space="preserve">                                                                          </t>
    </r>
    <r>
      <rPr>
        <u/>
        <sz val="10"/>
        <rFont val="Calibri"/>
        <family val="2"/>
      </rPr>
      <t>Lic. Francisco Santana</t>
    </r>
    <r>
      <rPr>
        <sz val="10"/>
        <rFont val="Calibri"/>
        <family val="2"/>
      </rPr>
      <t xml:space="preserve">                                                    </t>
    </r>
  </si>
  <si>
    <t xml:space="preserve">Enc. Division Contabilidad                                                                             Enc. Adm. &amp; Financiero                           </t>
  </si>
  <si>
    <t xml:space="preserve">                                                                 APROBADO POR:</t>
  </si>
  <si>
    <r>
      <t xml:space="preserve">                                                                 </t>
    </r>
    <r>
      <rPr>
        <u/>
        <sz val="10"/>
        <rFont val="Calibri"/>
        <family val="2"/>
      </rPr>
      <t>Lic. Erodis Diaz Diaz</t>
    </r>
  </si>
  <si>
    <t xml:space="preserve">    PREPARADO POR:                                                                                                        REVISADO POR:</t>
  </si>
  <si>
    <t>AGOSTO</t>
  </si>
  <si>
    <t>SEPTIEMBRE</t>
  </si>
  <si>
    <t xml:space="preserve">                                                                             Consejo de Coordinación Zona Especial Desarrollo Fronterizo (CCDF)</t>
  </si>
  <si>
    <t xml:space="preserve">                                                                          Año 2023</t>
  </si>
  <si>
    <t xml:space="preserve">                                                                                          Presupuesto de Gastos y Aplicaciones Financieras </t>
  </si>
  <si>
    <t xml:space="preserve">                                                                                    (En RD$)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</si>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</sst>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20"/>
      <color theme="8" tint="-0.499984740745262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6"/>
      <color theme="8" tint="-0.499984740745262"/>
      <name val="Arial"/>
      <family val="2"/>
    </font>
    <font>
      <b/>
      <sz val="16"/>
      <name val="Arial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u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 applyNumberFormat="0" applyFill="0" applyBorder="0" applyProtection="0">
      <alignment wrapText="1"/>
    </xf>
    <xf numFmtId="0" fontId="1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wrapText="1"/>
    </xf>
    <xf numFmtId="0" fontId="9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2" fillId="0" borderId="0" xfId="0" applyFont="1"/>
    <xf numFmtId="0" fontId="0" fillId="2" borderId="0" xfId="0" applyFill="1" applyAlignment="1">
      <alignment horizontal="left"/>
    </xf>
    <xf numFmtId="49" fontId="10" fillId="0" borderId="5" xfId="0" applyNumberFormat="1" applyFont="1" applyBorder="1" applyAlignment="1">
      <alignment horizontal="left" vertical="center" wrapText="1" indent="2"/>
    </xf>
    <xf numFmtId="49" fontId="15" fillId="0" borderId="5" xfId="0" applyNumberFormat="1" applyFont="1" applyBorder="1" applyAlignment="1">
      <alignment horizontal="left" vertical="center" wrapText="1" indent="1"/>
    </xf>
    <xf numFmtId="49" fontId="10" fillId="0" borderId="8" xfId="0" applyNumberFormat="1" applyFont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left" vertical="center" wrapText="1" indent="2"/>
    </xf>
    <xf numFmtId="49" fontId="15" fillId="0" borderId="5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left" vertical="center" wrapText="1" indent="3"/>
    </xf>
    <xf numFmtId="49" fontId="15" fillId="4" borderId="8" xfId="0" applyNumberFormat="1" applyFont="1" applyFill="1" applyBorder="1" applyAlignment="1">
      <alignment horizontal="left" vertical="center" wrapText="1"/>
    </xf>
    <xf numFmtId="164" fontId="14" fillId="3" borderId="3" xfId="1" applyFont="1" applyFill="1" applyBorder="1" applyAlignment="1">
      <alignment horizontal="right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164" fontId="14" fillId="3" borderId="13" xfId="1" applyFont="1" applyFill="1" applyBorder="1" applyAlignment="1">
      <alignment horizontal="right" vertical="center"/>
    </xf>
    <xf numFmtId="164" fontId="0" fillId="0" borderId="0" xfId="1" applyFont="1"/>
    <xf numFmtId="164" fontId="0" fillId="2" borderId="0" xfId="1" applyFont="1" applyFill="1"/>
    <xf numFmtId="164" fontId="14" fillId="3" borderId="4" xfId="1" applyFont="1" applyFill="1" applyBorder="1" applyAlignment="1">
      <alignment horizontal="center" vertical="center" wrapText="1"/>
    </xf>
    <xf numFmtId="164" fontId="10" fillId="0" borderId="2" xfId="1" applyFont="1" applyBorder="1" applyAlignment="1">
      <alignment horizontal="right" vertical="center"/>
    </xf>
    <xf numFmtId="164" fontId="10" fillId="4" borderId="12" xfId="1" applyFont="1" applyFill="1" applyBorder="1" applyAlignment="1">
      <alignment horizontal="right" vertical="center"/>
    </xf>
    <xf numFmtId="164" fontId="7" fillId="2" borderId="0" xfId="1" applyFont="1" applyFill="1" applyAlignment="1">
      <alignment horizontal="right"/>
    </xf>
    <xf numFmtId="164" fontId="8" fillId="2" borderId="0" xfId="1" applyFont="1" applyFill="1" applyAlignment="1">
      <alignment horizontal="right"/>
    </xf>
    <xf numFmtId="164" fontId="10" fillId="2" borderId="0" xfId="1" applyFont="1" applyFill="1" applyAlignment="1">
      <alignment horizontal="right"/>
    </xf>
    <xf numFmtId="164" fontId="3" fillId="2" borderId="0" xfId="1" applyFont="1" applyFill="1" applyAlignment="1">
      <alignment horizontal="center"/>
    </xf>
    <xf numFmtId="164" fontId="11" fillId="0" borderId="0" xfId="1" applyFont="1" applyAlignment="1">
      <alignment horizontal="center"/>
    </xf>
    <xf numFmtId="164" fontId="15" fillId="0" borderId="4" xfId="1" applyFont="1" applyBorder="1" applyAlignment="1">
      <alignment horizontal="right" vertical="center"/>
    </xf>
    <xf numFmtId="164" fontId="10" fillId="0" borderId="9" xfId="1" applyFont="1" applyBorder="1" applyAlignment="1">
      <alignment horizontal="right"/>
    </xf>
    <xf numFmtId="164" fontId="10" fillId="0" borderId="9" xfId="1" applyFont="1" applyBorder="1" applyAlignment="1">
      <alignment horizontal="right" vertical="center"/>
    </xf>
    <xf numFmtId="164" fontId="10" fillId="0" borderId="10" xfId="1" applyFont="1" applyBorder="1" applyAlignment="1">
      <alignment horizontal="right" vertical="center"/>
    </xf>
    <xf numFmtId="164" fontId="10" fillId="0" borderId="11" xfId="1" applyFont="1" applyBorder="1" applyAlignment="1">
      <alignment horizontal="right"/>
    </xf>
    <xf numFmtId="164" fontId="16" fillId="0" borderId="9" xfId="1" applyFont="1" applyBorder="1" applyAlignment="1">
      <alignment horizontal="right" vertical="center"/>
    </xf>
    <xf numFmtId="164" fontId="10" fillId="0" borderId="11" xfId="1" applyFont="1" applyBorder="1" applyAlignment="1">
      <alignment horizontal="right" vertical="center"/>
    </xf>
    <xf numFmtId="164" fontId="10" fillId="0" borderId="3" xfId="1" applyFont="1" applyBorder="1" applyAlignment="1">
      <alignment horizontal="right" vertical="center"/>
    </xf>
    <xf numFmtId="164" fontId="10" fillId="0" borderId="6" xfId="1" applyFont="1" applyBorder="1" applyAlignment="1">
      <alignment horizontal="right" vertical="center"/>
    </xf>
    <xf numFmtId="164" fontId="10" fillId="0" borderId="14" xfId="1" applyFont="1" applyBorder="1" applyAlignment="1">
      <alignment horizontal="right" vertical="center"/>
    </xf>
    <xf numFmtId="164" fontId="15" fillId="4" borderId="4" xfId="1" applyFont="1" applyFill="1" applyBorder="1" applyAlignment="1">
      <alignment horizontal="right" vertical="center"/>
    </xf>
    <xf numFmtId="164" fontId="17" fillId="0" borderId="11" xfId="1" applyFont="1" applyBorder="1" applyAlignment="1">
      <alignment horizontal="right"/>
    </xf>
    <xf numFmtId="164" fontId="10" fillId="4" borderId="9" xfId="1" applyFont="1" applyFill="1" applyBorder="1" applyAlignment="1">
      <alignment horizontal="right" vertical="center"/>
    </xf>
    <xf numFmtId="164" fontId="14" fillId="3" borderId="15" xfId="1" applyFont="1" applyFill="1" applyBorder="1" applyAlignment="1">
      <alignment horizontal="center" vertical="center" wrapText="1"/>
    </xf>
    <xf numFmtId="164" fontId="14" fillId="3" borderId="1" xfId="1" applyFont="1" applyFill="1" applyBorder="1" applyAlignment="1">
      <alignment horizontal="center" vertical="center" wrapText="1"/>
    </xf>
    <xf numFmtId="164" fontId="10" fillId="0" borderId="5" xfId="1" applyFont="1" applyBorder="1" applyAlignment="1">
      <alignment horizontal="right" vertical="center"/>
    </xf>
    <xf numFmtId="164" fontId="15" fillId="0" borderId="0" xfId="1" applyFont="1" applyBorder="1" applyAlignment="1">
      <alignment horizontal="right" vertical="center"/>
    </xf>
    <xf numFmtId="164" fontId="10" fillId="0" borderId="0" xfId="1" applyFont="1" applyBorder="1" applyAlignment="1">
      <alignment horizontal="right" vertical="center"/>
    </xf>
    <xf numFmtId="164" fontId="15" fillId="4" borderId="16" xfId="1" applyFont="1" applyFill="1" applyBorder="1" applyAlignment="1">
      <alignment horizontal="right" vertical="center"/>
    </xf>
    <xf numFmtId="164" fontId="17" fillId="0" borderId="0" xfId="1" applyFont="1" applyBorder="1" applyAlignment="1">
      <alignment horizontal="right"/>
    </xf>
    <xf numFmtId="164" fontId="10" fillId="0" borderId="0" xfId="1" applyFont="1" applyBorder="1" applyAlignment="1">
      <alignment horizontal="right"/>
    </xf>
    <xf numFmtId="164" fontId="10" fillId="0" borderId="8" xfId="1" applyFont="1" applyBorder="1" applyAlignment="1">
      <alignment horizontal="right" vertical="center"/>
    </xf>
    <xf numFmtId="164" fontId="15" fillId="0" borderId="17" xfId="1" applyFont="1" applyBorder="1" applyAlignment="1">
      <alignment horizontal="right" vertical="center"/>
    </xf>
    <xf numFmtId="164" fontId="10" fillId="0" borderId="1" xfId="1" applyFont="1" applyBorder="1" applyAlignment="1">
      <alignment horizontal="right" vertical="center"/>
    </xf>
    <xf numFmtId="164" fontId="14" fillId="0" borderId="4" xfId="1" applyFont="1" applyBorder="1"/>
    <xf numFmtId="164" fontId="17" fillId="0" borderId="0" xfId="1" applyFont="1"/>
    <xf numFmtId="164" fontId="17" fillId="0" borderId="4" xfId="1" applyFont="1" applyBorder="1"/>
    <xf numFmtId="164" fontId="17" fillId="0" borderId="2" xfId="1" applyFont="1" applyBorder="1"/>
    <xf numFmtId="49" fontId="15" fillId="0" borderId="18" xfId="0" applyNumberFormat="1" applyFont="1" applyBorder="1" applyAlignment="1">
      <alignment horizontal="left" vertical="center"/>
    </xf>
    <xf numFmtId="49" fontId="15" fillId="4" borderId="19" xfId="0" applyNumberFormat="1" applyFont="1" applyFill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164" fontId="24" fillId="0" borderId="0" xfId="1" applyFont="1" applyAlignment="1">
      <alignment horizontal="center"/>
    </xf>
    <xf numFmtId="164" fontId="25" fillId="0" borderId="0" xfId="1" applyFont="1" applyAlignment="1">
      <alignment horizontal="right"/>
    </xf>
    <xf numFmtId="0" fontId="26" fillId="0" borderId="0" xfId="0" applyFont="1" applyAlignment="1">
      <alignment vertical="center"/>
    </xf>
    <xf numFmtId="164" fontId="3" fillId="0" borderId="0" xfId="1" applyFont="1"/>
    <xf numFmtId="164" fontId="10" fillId="0" borderId="2" xfId="1" applyFont="1" applyBorder="1" applyAlignment="1">
      <alignment horizontal="right"/>
    </xf>
    <xf numFmtId="0" fontId="13" fillId="2" borderId="0" xfId="2" applyFont="1" applyFill="1" applyAlignment="1">
      <alignment horizontal="center"/>
    </xf>
    <xf numFmtId="0" fontId="0" fillId="0" borderId="0" xfId="0" applyAlignment="1">
      <alignment horizontal="center"/>
    </xf>
    <xf numFmtId="0" fontId="21" fillId="2" borderId="0" xfId="0" applyFont="1" applyFill="1" applyAlignment="1">
      <alignment horizontal="left" wrapText="1"/>
    </xf>
    <xf numFmtId="0" fontId="19" fillId="2" borderId="0" xfId="2" applyFont="1" applyFill="1" applyAlignment="1">
      <alignment horizontal="center" vertical="center" wrapText="1"/>
    </xf>
    <xf numFmtId="0" fontId="20" fillId="2" borderId="0" xfId="2" applyFont="1" applyFill="1" applyAlignment="1">
      <alignment horizontal="center" vertical="center" wrapText="1"/>
    </xf>
    <xf numFmtId="0" fontId="20" fillId="2" borderId="0" xfId="2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</cellXfs>
  <cellStyles count="7">
    <cellStyle name="Excel Built-in Normal" xfId="3" xr:uid="{00000000-0005-0000-0000-000000000000}"/>
    <cellStyle name="Millares" xfId="1" builtinId="3"/>
    <cellStyle name="Millares 2" xfId="5" xr:uid="{B4F00CD4-11A6-4E5E-B6F7-D17BA8B506B7}"/>
    <cellStyle name="Normal" xfId="0" builtinId="0"/>
    <cellStyle name="Normal 2" xfId="4" xr:uid="{CB1A75AB-0D22-4C30-AF23-07B456F5FAD0}"/>
    <cellStyle name="Normal_D2006" xfId="2" xr:uid="{00000000-0005-0000-0000-000003000000}"/>
    <cellStyle name="Porcentaje 2" xfId="6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4056529</xdr:colOff>
      <xdr:row>102</xdr:row>
      <xdr:rowOff>246531</xdr:rowOff>
    </xdr:from>
    <xdr:to>
      <xdr:col>3</xdr:col>
      <xdr:colOff>1355912</xdr:colOff>
      <xdr:row>113</xdr:row>
      <xdr:rowOff>212913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056529" y="32978913"/>
          <a:ext cx="6208059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1228725</xdr:colOff>
      <xdr:row>105</xdr:row>
      <xdr:rowOff>47624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8908676" y="33292676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2435679</xdr:colOff>
      <xdr:row>103</xdr:row>
      <xdr:rowOff>258535</xdr:rowOff>
    </xdr:from>
    <xdr:to>
      <xdr:col>4</xdr:col>
      <xdr:colOff>299358</xdr:colOff>
      <xdr:row>115</xdr:row>
      <xdr:rowOff>122465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2435679" y="33405535"/>
          <a:ext cx="8450036" cy="312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1485365</xdr:colOff>
      <xdr:row>0</xdr:row>
      <xdr:rowOff>0</xdr:rowOff>
    </xdr:from>
    <xdr:to>
      <xdr:col>5</xdr:col>
      <xdr:colOff>33618</xdr:colOff>
      <xdr:row>1</xdr:row>
      <xdr:rowOff>145676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94041" y="0"/>
          <a:ext cx="1809165" cy="874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dimension ref="A1:P381"/>
  <sheetViews>
    <sheetView showGridLines="0" tabSelected="1" showRuler="0" view="pageBreakPreview" zoomScale="85" zoomScaleNormal="70" zoomScaleSheetLayoutView="85" workbookViewId="0">
      <selection activeCell="D24" sqref="D24"/>
    </sheetView>
  </sheetViews>
  <sheetFormatPr baseColWidth="10" defaultColWidth="9.140625" defaultRowHeight="18" x14ac:dyDescent="0.25"/>
  <cols>
    <col min="1" max="1" width="74.140625" customWidth="1"/>
    <col min="2" max="3" width="29.7109375" style="20" customWidth="1"/>
    <col min="4" max="4" width="25.140625" style="20" customWidth="1"/>
    <col min="5" max="5" width="23.7109375" style="55" customWidth="1"/>
    <col min="6" max="7" width="23.7109375" customWidth="1"/>
    <col min="8" max="9" width="22.5703125" customWidth="1"/>
    <col min="10" max="10" width="19.42578125" bestFit="1" customWidth="1"/>
    <col min="11" max="12" width="20.7109375" customWidth="1"/>
    <col min="13" max="16" width="24.28515625" customWidth="1"/>
  </cols>
  <sheetData>
    <row r="1" spans="1:16" ht="57" customHeight="1" x14ac:dyDescent="0.25"/>
    <row r="2" spans="1:16" ht="34.5" customHeight="1" x14ac:dyDescent="0.4">
      <c r="A2" s="69" t="s">
        <v>107</v>
      </c>
      <c r="B2" s="69"/>
      <c r="C2" s="69"/>
      <c r="D2" s="69"/>
      <c r="E2" s="69"/>
      <c r="F2" s="69"/>
      <c r="G2" s="69"/>
      <c r="H2" s="69"/>
      <c r="I2" s="69"/>
      <c r="J2" s="66"/>
      <c r="K2" s="66"/>
      <c r="L2" s="66"/>
      <c r="M2" s="66"/>
      <c r="N2" s="66"/>
      <c r="O2" s="66"/>
      <c r="P2" s="66"/>
    </row>
    <row r="3" spans="1:16" ht="19.5" customHeight="1" x14ac:dyDescent="0.2">
      <c r="A3" s="70" t="s">
        <v>108</v>
      </c>
      <c r="B3" s="70"/>
      <c r="C3" s="70"/>
      <c r="D3" s="70"/>
      <c r="E3" s="70"/>
      <c r="F3" s="70"/>
      <c r="G3" s="70"/>
      <c r="H3" s="70"/>
      <c r="I3" s="70"/>
      <c r="J3" s="67"/>
      <c r="K3" s="67"/>
      <c r="L3" s="67"/>
      <c r="M3" s="67"/>
      <c r="N3" s="67"/>
      <c r="O3" s="67"/>
      <c r="P3" s="67"/>
    </row>
    <row r="4" spans="1:16" ht="27" customHeight="1" x14ac:dyDescent="0.2">
      <c r="A4" s="71" t="s">
        <v>109</v>
      </c>
      <c r="B4" s="71"/>
      <c r="C4" s="71"/>
      <c r="D4" s="71"/>
      <c r="E4" s="71"/>
      <c r="F4" s="71"/>
      <c r="G4" s="71"/>
      <c r="H4" s="71"/>
      <c r="I4" s="71"/>
      <c r="J4" s="67"/>
      <c r="K4" s="67"/>
      <c r="L4" s="67"/>
      <c r="M4" s="67"/>
      <c r="N4" s="67"/>
      <c r="O4" s="67"/>
      <c r="P4" s="67"/>
    </row>
    <row r="5" spans="1:16" ht="13.5" customHeight="1" x14ac:dyDescent="0.2">
      <c r="A5" s="72" t="s">
        <v>110</v>
      </c>
      <c r="B5" s="72"/>
      <c r="C5" s="72"/>
      <c r="D5" s="72"/>
      <c r="E5" s="72"/>
      <c r="F5" s="72"/>
      <c r="G5" s="72"/>
      <c r="H5" s="72"/>
      <c r="I5" s="72"/>
      <c r="J5" s="67"/>
      <c r="K5" s="67"/>
      <c r="L5" s="67"/>
      <c r="M5" s="67"/>
      <c r="N5" s="67"/>
      <c r="O5" s="67"/>
      <c r="P5" s="67"/>
    </row>
    <row r="6" spans="1:16" ht="11.25" customHeight="1" thickBot="1" x14ac:dyDescent="0.3">
      <c r="A6" s="1"/>
      <c r="B6" s="21"/>
      <c r="C6" s="21"/>
    </row>
    <row r="7" spans="1:16" ht="36.75" thickBot="1" x14ac:dyDescent="0.25">
      <c r="A7" s="18" t="s">
        <v>0</v>
      </c>
      <c r="B7" s="22" t="s">
        <v>87</v>
      </c>
      <c r="C7" s="44" t="s">
        <v>86</v>
      </c>
      <c r="D7" s="22" t="s">
        <v>88</v>
      </c>
      <c r="E7" s="43" t="s">
        <v>89</v>
      </c>
      <c r="F7" s="43" t="s">
        <v>91</v>
      </c>
      <c r="G7" s="43" t="s">
        <v>92</v>
      </c>
      <c r="H7" s="43" t="s">
        <v>93</v>
      </c>
      <c r="I7" s="43" t="s">
        <v>94</v>
      </c>
      <c r="J7" s="43" t="s">
        <v>95</v>
      </c>
      <c r="K7" s="43" t="s">
        <v>96</v>
      </c>
      <c r="L7" s="43" t="s">
        <v>105</v>
      </c>
      <c r="M7" s="43" t="s">
        <v>106</v>
      </c>
      <c r="N7" s="43" t="s">
        <v>111</v>
      </c>
      <c r="O7" s="43" t="s">
        <v>112</v>
      </c>
      <c r="P7" s="43" t="s">
        <v>113</v>
      </c>
    </row>
    <row r="8" spans="1:16" ht="18.75" thickBot="1" x14ac:dyDescent="0.25">
      <c r="A8" s="58" t="s">
        <v>1</v>
      </c>
      <c r="B8" s="30">
        <f>SUM(B9+B14+B24+B33+B42+B50+B60+B65)</f>
        <v>80000000</v>
      </c>
      <c r="C8" s="30">
        <f t="shared" ref="C8" si="0">SUM(C9+C14+C24+C33+C42+C50+C60+C65)</f>
        <v>0</v>
      </c>
      <c r="D8" s="30">
        <f t="shared" ref="D8:I8" si="1">SUM(D9+D14+D24+D33+D42+D50+D60+D65)</f>
        <v>80000000</v>
      </c>
      <c r="E8" s="30">
        <f t="shared" si="1"/>
        <v>4903921.9700000007</v>
      </c>
      <c r="F8" s="30">
        <f t="shared" si="1"/>
        <v>5081694.78</v>
      </c>
      <c r="G8" s="30">
        <f t="shared" si="1"/>
        <v>5451079.1100000003</v>
      </c>
      <c r="H8" s="30">
        <f t="shared" si="1"/>
        <v>5654351.7800000003</v>
      </c>
      <c r="I8" s="30">
        <f t="shared" si="1"/>
        <v>6919154.6500000004</v>
      </c>
      <c r="J8" s="30">
        <v>7225235.29</v>
      </c>
      <c r="K8" s="30">
        <v>6161516.1799999997</v>
      </c>
      <c r="L8" s="30">
        <v>5092331.17</v>
      </c>
      <c r="M8" s="30">
        <v>6629894.7599999998</v>
      </c>
      <c r="N8" s="30">
        <v>6392468.4800000004</v>
      </c>
      <c r="O8" s="30">
        <v>12728668.689999999</v>
      </c>
      <c r="P8" s="30">
        <v>7532208.8700000001</v>
      </c>
    </row>
    <row r="9" spans="1:16" ht="18.75" thickBot="1" x14ac:dyDescent="0.3">
      <c r="A9" s="11" t="s">
        <v>2</v>
      </c>
      <c r="B9" s="30">
        <f>SUM(B10:B13)</f>
        <v>63152324</v>
      </c>
      <c r="C9" s="53">
        <f>SUM(C10:C13)</f>
        <v>585300</v>
      </c>
      <c r="D9" s="30">
        <f>SUM(B9:C9)</f>
        <v>63737624</v>
      </c>
      <c r="E9" s="57">
        <f>SUM(E10:E13)</f>
        <v>4575760.03</v>
      </c>
      <c r="F9" s="57">
        <f>SUM(F10:F13)</f>
        <v>4552702.03</v>
      </c>
      <c r="G9" s="57">
        <f>SUM(G10:G13)</f>
        <v>4552702.03</v>
      </c>
      <c r="H9" s="57">
        <f>SUM(H10:H13)</f>
        <v>4573186.54</v>
      </c>
      <c r="I9" s="57">
        <f>SUM(I10:I13)</f>
        <v>4582974.66</v>
      </c>
      <c r="J9" s="57">
        <v>6053992.1600000001</v>
      </c>
      <c r="K9" s="57">
        <v>4461897.67</v>
      </c>
      <c r="L9" s="57">
        <v>4612835.32</v>
      </c>
      <c r="M9" s="57">
        <v>4612835.32</v>
      </c>
      <c r="N9" s="57">
        <v>4549542.67</v>
      </c>
      <c r="O9" s="57">
        <v>11991805.640000001</v>
      </c>
      <c r="P9" s="57">
        <v>4557612.97</v>
      </c>
    </row>
    <row r="10" spans="1:16" ht="23.25" customHeight="1" x14ac:dyDescent="0.25">
      <c r="A10" s="10" t="s">
        <v>3</v>
      </c>
      <c r="B10" s="34">
        <v>50250000</v>
      </c>
      <c r="C10" s="45">
        <v>-1279800</v>
      </c>
      <c r="D10" s="23">
        <f>SUM(B10:C10)</f>
        <v>48970200</v>
      </c>
      <c r="E10" s="57">
        <v>3762350</v>
      </c>
      <c r="F10" s="57">
        <v>3742350</v>
      </c>
      <c r="G10" s="57">
        <v>3742350</v>
      </c>
      <c r="H10" s="57">
        <v>3759655.03</v>
      </c>
      <c r="I10" s="57">
        <v>3765850</v>
      </c>
      <c r="J10" s="57">
        <v>3740850</v>
      </c>
      <c r="K10" s="57">
        <v>3686850</v>
      </c>
      <c r="L10" s="57">
        <v>3799806.85</v>
      </c>
      <c r="M10" s="57">
        <v>3800301.78</v>
      </c>
      <c r="N10" s="57">
        <v>3736850</v>
      </c>
      <c r="O10" s="57">
        <v>7650616.6699999999</v>
      </c>
      <c r="P10" s="57">
        <v>3743850</v>
      </c>
    </row>
    <row r="11" spans="1:16" x14ac:dyDescent="0.25">
      <c r="A11" s="10" t="s">
        <v>4</v>
      </c>
      <c r="B11" s="31">
        <v>5699924</v>
      </c>
      <c r="C11" s="45">
        <v>2306600</v>
      </c>
      <c r="D11" s="23">
        <f>SUM(B11:C11)</f>
        <v>8006524</v>
      </c>
      <c r="E11" s="57">
        <v>250000</v>
      </c>
      <c r="F11" s="57">
        <v>250000</v>
      </c>
      <c r="G11" s="57">
        <v>250000</v>
      </c>
      <c r="H11" s="57">
        <v>250000</v>
      </c>
      <c r="I11" s="57">
        <v>250000</v>
      </c>
      <c r="J11" s="57">
        <v>1749840</v>
      </c>
      <c r="K11" s="57">
        <v>220000</v>
      </c>
      <c r="L11" s="57">
        <v>250000</v>
      </c>
      <c r="M11" s="57">
        <v>250000</v>
      </c>
      <c r="N11" s="57">
        <v>250000</v>
      </c>
      <c r="O11" s="57">
        <v>3786600</v>
      </c>
      <c r="P11" s="57">
        <v>250000</v>
      </c>
    </row>
    <row r="12" spans="1:16" x14ac:dyDescent="0.25">
      <c r="A12" s="10" t="s">
        <v>5</v>
      </c>
      <c r="B12" s="32">
        <v>300000</v>
      </c>
      <c r="C12" s="45">
        <v>-292000</v>
      </c>
      <c r="D12" s="23">
        <f>SUM(B12:C12)</f>
        <v>8000</v>
      </c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7">
        <v>7980.8</v>
      </c>
      <c r="M12" s="57"/>
      <c r="N12" s="57"/>
      <c r="O12" s="57"/>
      <c r="P12" s="57"/>
    </row>
    <row r="13" spans="1:16" ht="18.75" thickBot="1" x14ac:dyDescent="0.3">
      <c r="A13" s="10" t="s">
        <v>6</v>
      </c>
      <c r="B13" s="33">
        <v>6902400</v>
      </c>
      <c r="C13" s="51">
        <v>-149500</v>
      </c>
      <c r="D13" s="23">
        <f>SUM(B13:C13)</f>
        <v>6752900</v>
      </c>
      <c r="E13" s="57">
        <v>563410.03</v>
      </c>
      <c r="F13" s="57">
        <v>560352.03</v>
      </c>
      <c r="G13" s="57">
        <v>560352.03</v>
      </c>
      <c r="H13" s="57">
        <v>563531.51</v>
      </c>
      <c r="I13" s="57">
        <v>567124.66</v>
      </c>
      <c r="J13" s="57">
        <v>563302.16</v>
      </c>
      <c r="K13" s="57">
        <v>555047.67000000004</v>
      </c>
      <c r="L13" s="57">
        <v>555047.67000000004</v>
      </c>
      <c r="M13" s="57">
        <v>562692.67000000004</v>
      </c>
      <c r="N13" s="57">
        <v>562692.67000000004</v>
      </c>
      <c r="O13" s="57">
        <v>554588.97</v>
      </c>
      <c r="P13" s="57">
        <v>563762.97</v>
      </c>
    </row>
    <row r="14" spans="1:16" ht="18.75" thickBot="1" x14ac:dyDescent="0.25">
      <c r="A14" s="11" t="s">
        <v>7</v>
      </c>
      <c r="B14" s="30">
        <f>SUM(B15:B23)</f>
        <v>9512676</v>
      </c>
      <c r="C14" s="30">
        <f t="shared" ref="C14:D14" si="2">SUM(C15:C23)</f>
        <v>-1578020.23</v>
      </c>
      <c r="D14" s="30">
        <f t="shared" si="2"/>
        <v>7934655.7699999996</v>
      </c>
      <c r="E14" s="30">
        <f>SUM(E15:E23)</f>
        <v>328161.94</v>
      </c>
      <c r="F14" s="30">
        <f>SUM(F15:F23)</f>
        <v>528992.75</v>
      </c>
      <c r="G14" s="30">
        <f>SUM(G15:G23)</f>
        <v>590986.1</v>
      </c>
      <c r="H14" s="30">
        <f>SUM(H15:H23)</f>
        <v>319485.28000000003</v>
      </c>
      <c r="I14" s="30">
        <f>SUM(I15:I23)</f>
        <v>1521634.74</v>
      </c>
      <c r="J14" s="30">
        <v>365071.37</v>
      </c>
      <c r="K14" s="30">
        <v>958423.69</v>
      </c>
      <c r="L14" s="30">
        <v>398996.25</v>
      </c>
      <c r="M14" s="30">
        <v>665245.52</v>
      </c>
      <c r="N14" s="30">
        <v>386445.89</v>
      </c>
      <c r="O14" s="30">
        <v>322142.49</v>
      </c>
      <c r="P14" s="30">
        <v>1413678.33</v>
      </c>
    </row>
    <row r="15" spans="1:16" x14ac:dyDescent="0.25">
      <c r="A15" s="10" t="s">
        <v>8</v>
      </c>
      <c r="B15" s="34">
        <v>2003000</v>
      </c>
      <c r="C15" s="45">
        <v>-31800</v>
      </c>
      <c r="D15" s="23">
        <f>+B15+C15</f>
        <v>1971200</v>
      </c>
      <c r="E15" s="57">
        <v>328161.94</v>
      </c>
      <c r="F15" s="57">
        <v>143369.45000000001</v>
      </c>
      <c r="G15" s="57">
        <v>145737.25</v>
      </c>
      <c r="H15" s="57">
        <v>198285.28</v>
      </c>
      <c r="I15" s="57">
        <v>110090.74</v>
      </c>
      <c r="J15" s="57">
        <v>141423.76</v>
      </c>
      <c r="K15" s="57">
        <v>173483.67</v>
      </c>
      <c r="L15" s="57">
        <v>169073.25</v>
      </c>
      <c r="M15" s="57">
        <v>127945.52</v>
      </c>
      <c r="N15" s="57">
        <v>105157.49</v>
      </c>
      <c r="O15" s="57">
        <v>110455.48</v>
      </c>
      <c r="P15" s="57">
        <v>104543.37</v>
      </c>
    </row>
    <row r="16" spans="1:16" ht="36" x14ac:dyDescent="0.25">
      <c r="A16" s="10" t="s">
        <v>9</v>
      </c>
      <c r="B16" s="31">
        <v>1300000</v>
      </c>
      <c r="C16" s="45">
        <v>-1059600</v>
      </c>
      <c r="D16" s="23">
        <f t="shared" ref="D16:D23" si="3">+B16+C16</f>
        <v>240400</v>
      </c>
      <c r="E16" s="57"/>
      <c r="F16" s="57"/>
      <c r="G16" s="57">
        <v>20414</v>
      </c>
      <c r="H16" s="57">
        <v>0</v>
      </c>
      <c r="I16" s="57">
        <v>52746</v>
      </c>
      <c r="J16" s="57">
        <v>122720</v>
      </c>
      <c r="K16" s="57"/>
      <c r="L16" s="57">
        <v>44427</v>
      </c>
      <c r="M16" s="57"/>
      <c r="N16" s="57"/>
      <c r="O16" s="57"/>
      <c r="P16" s="57"/>
    </row>
    <row r="17" spans="1:16" x14ac:dyDescent="0.25">
      <c r="A17" s="10" t="s">
        <v>10</v>
      </c>
      <c r="B17" s="31">
        <v>2000000</v>
      </c>
      <c r="C17" s="45">
        <v>-130672.66</v>
      </c>
      <c r="D17" s="23">
        <f t="shared" si="3"/>
        <v>1869327.34</v>
      </c>
      <c r="E17" s="57"/>
      <c r="F17" s="57">
        <v>254950.64</v>
      </c>
      <c r="G17" s="57">
        <v>107700</v>
      </c>
      <c r="H17" s="57">
        <v>121200</v>
      </c>
      <c r="I17" s="57">
        <v>702600</v>
      </c>
      <c r="J17" s="57"/>
      <c r="K17" s="57"/>
      <c r="L17" s="57"/>
      <c r="M17" s="57">
        <v>359400</v>
      </c>
      <c r="N17" s="57"/>
      <c r="O17" s="57"/>
      <c r="P17" s="57">
        <v>322400</v>
      </c>
    </row>
    <row r="18" spans="1:16" x14ac:dyDescent="0.25">
      <c r="A18" s="10" t="s">
        <v>11</v>
      </c>
      <c r="B18" s="35">
        <v>0</v>
      </c>
      <c r="C18" s="45">
        <v>128566.66</v>
      </c>
      <c r="D18" s="23">
        <f t="shared" si="3"/>
        <v>128566.66</v>
      </c>
      <c r="E18" s="57"/>
      <c r="F18" s="57">
        <v>128566.66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</row>
    <row r="19" spans="1:16" x14ac:dyDescent="0.25">
      <c r="A19" s="10" t="s">
        <v>12</v>
      </c>
      <c r="B19" s="32">
        <v>500000</v>
      </c>
      <c r="C19" s="45">
        <v>225400</v>
      </c>
      <c r="D19" s="23">
        <f t="shared" si="3"/>
        <v>725400</v>
      </c>
      <c r="E19" s="57"/>
      <c r="F19" s="57"/>
      <c r="G19" s="57">
        <v>149960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472958.71999999997</v>
      </c>
    </row>
    <row r="20" spans="1:16" x14ac:dyDescent="0.25">
      <c r="A20" s="10" t="s">
        <v>13</v>
      </c>
      <c r="B20" s="35">
        <v>900000</v>
      </c>
      <c r="C20" s="45">
        <v>-395239.23</v>
      </c>
      <c r="D20" s="23">
        <f t="shared" si="3"/>
        <v>504760.77</v>
      </c>
      <c r="E20" s="57"/>
      <c r="F20" s="57">
        <v>2106</v>
      </c>
      <c r="G20" s="57">
        <v>0</v>
      </c>
      <c r="H20" s="57">
        <v>0</v>
      </c>
      <c r="I20" s="57">
        <v>0</v>
      </c>
      <c r="J20" s="57">
        <v>0</v>
      </c>
      <c r="K20" s="57">
        <v>502253.32</v>
      </c>
      <c r="L20" s="57"/>
      <c r="M20" s="57"/>
      <c r="N20" s="57"/>
      <c r="O20" s="57"/>
      <c r="P20" s="57"/>
    </row>
    <row r="21" spans="1:16" ht="54" x14ac:dyDescent="0.25">
      <c r="A21" s="10" t="s">
        <v>14</v>
      </c>
      <c r="B21" s="31">
        <v>400000</v>
      </c>
      <c r="C21" s="45">
        <v>15800</v>
      </c>
      <c r="D21" s="23">
        <f t="shared" si="3"/>
        <v>415800</v>
      </c>
      <c r="E21" s="57"/>
      <c r="F21" s="57"/>
      <c r="G21" s="57">
        <v>28497.63</v>
      </c>
      <c r="H21" s="57">
        <v>0</v>
      </c>
      <c r="I21" s="57">
        <v>56640</v>
      </c>
      <c r="J21" s="57">
        <v>45795.61</v>
      </c>
      <c r="K21" s="57">
        <v>69991.7</v>
      </c>
      <c r="L21" s="57"/>
      <c r="M21" s="57"/>
      <c r="N21" s="57"/>
      <c r="O21" s="57">
        <v>143934.89000000001</v>
      </c>
      <c r="P21" s="57">
        <v>154017.84</v>
      </c>
    </row>
    <row r="22" spans="1:16" ht="36" x14ac:dyDescent="0.25">
      <c r="A22" s="10" t="s">
        <v>15</v>
      </c>
      <c r="B22" s="31">
        <v>1680000</v>
      </c>
      <c r="C22" s="45">
        <v>-1002800</v>
      </c>
      <c r="D22" s="23">
        <f t="shared" si="3"/>
        <v>677200</v>
      </c>
      <c r="E22" s="57"/>
      <c r="F22" s="57"/>
      <c r="G22" s="57">
        <v>138677.22</v>
      </c>
      <c r="H22" s="57">
        <v>0</v>
      </c>
      <c r="I22" s="57"/>
      <c r="J22" s="57">
        <v>55132</v>
      </c>
      <c r="K22" s="57"/>
      <c r="L22" s="57">
        <v>101480</v>
      </c>
      <c r="M22" s="57">
        <v>177900</v>
      </c>
      <c r="N22" s="57">
        <v>77880</v>
      </c>
      <c r="O22" s="57">
        <v>67752.12</v>
      </c>
      <c r="P22" s="57">
        <v>57678.400000000001</v>
      </c>
    </row>
    <row r="23" spans="1:16" ht="18.75" thickBot="1" x14ac:dyDescent="0.3">
      <c r="A23" s="10" t="s">
        <v>16</v>
      </c>
      <c r="B23" s="33">
        <v>729676</v>
      </c>
      <c r="C23" s="45">
        <v>672325</v>
      </c>
      <c r="D23" s="23">
        <f t="shared" si="3"/>
        <v>1402001</v>
      </c>
      <c r="E23" s="57"/>
      <c r="F23" s="57"/>
      <c r="G23" s="57"/>
      <c r="H23" s="57"/>
      <c r="I23" s="57">
        <v>599558</v>
      </c>
      <c r="J23" s="57"/>
      <c r="K23" s="57">
        <v>212695</v>
      </c>
      <c r="L23" s="57">
        <v>84016</v>
      </c>
      <c r="M23" s="57"/>
      <c r="N23" s="57">
        <v>203408.4</v>
      </c>
      <c r="O23" s="57"/>
      <c r="P23" s="57">
        <v>302080</v>
      </c>
    </row>
    <row r="24" spans="1:16" ht="18.75" thickBot="1" x14ac:dyDescent="0.25">
      <c r="A24" s="11" t="s">
        <v>17</v>
      </c>
      <c r="B24" s="30">
        <f>SUM(B25:B32)</f>
        <v>6335000</v>
      </c>
      <c r="C24" s="30">
        <f t="shared" ref="C24" si="4">SUM(C25:C32)</f>
        <v>175219</v>
      </c>
      <c r="D24" s="30">
        <f>+B24+C24</f>
        <v>6510219</v>
      </c>
      <c r="E24" s="30">
        <f>SUM(E25:E32)</f>
        <v>0</v>
      </c>
      <c r="F24" s="30">
        <f>SUM(F25:F32)</f>
        <v>0</v>
      </c>
      <c r="G24" s="30">
        <f>SUM(G25:G32)</f>
        <v>307390.98000000004</v>
      </c>
      <c r="H24" s="30">
        <f>SUM(H25:H32)</f>
        <v>761679.96</v>
      </c>
      <c r="I24" s="30">
        <f>SUM(I25:I32)</f>
        <v>814545.25</v>
      </c>
      <c r="J24" s="30">
        <v>519009.09</v>
      </c>
      <c r="K24" s="30">
        <v>694229.64</v>
      </c>
      <c r="L24" s="30">
        <v>36839.599999999999</v>
      </c>
      <c r="M24" s="30">
        <v>1086746.3600000001</v>
      </c>
      <c r="N24" s="30">
        <v>428240.99</v>
      </c>
      <c r="O24" s="30">
        <v>328000</v>
      </c>
      <c r="P24" s="30">
        <v>1448295.54</v>
      </c>
    </row>
    <row r="25" spans="1:16" ht="36" x14ac:dyDescent="0.25">
      <c r="A25" s="10" t="s">
        <v>18</v>
      </c>
      <c r="B25" s="34">
        <v>200000</v>
      </c>
      <c r="C25" s="45">
        <v>256000</v>
      </c>
      <c r="D25" s="23">
        <f>+B25+C25</f>
        <v>456000</v>
      </c>
      <c r="E25" s="57"/>
      <c r="F25" s="57"/>
      <c r="G25" s="57">
        <v>113431.2</v>
      </c>
      <c r="H25" s="57">
        <v>0</v>
      </c>
      <c r="I25" s="57">
        <v>0</v>
      </c>
      <c r="J25" s="57">
        <v>80740.5</v>
      </c>
      <c r="K25" s="57"/>
      <c r="L25" s="57"/>
      <c r="M25" s="57">
        <v>136776.9</v>
      </c>
      <c r="N25" s="57"/>
      <c r="O25" s="57"/>
      <c r="P25" s="57">
        <v>124136.2</v>
      </c>
    </row>
    <row r="26" spans="1:16" x14ac:dyDescent="0.25">
      <c r="A26" s="10" t="s">
        <v>19</v>
      </c>
      <c r="B26" s="31">
        <v>250000</v>
      </c>
      <c r="C26" s="45">
        <v>-21000</v>
      </c>
      <c r="D26" s="23">
        <f t="shared" ref="D26:D41" si="5">+B26+C26</f>
        <v>229000</v>
      </c>
      <c r="E26" s="57"/>
      <c r="F26" s="57"/>
      <c r="G26" s="57">
        <v>24638.400000000001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203547.64</v>
      </c>
    </row>
    <row r="27" spans="1:16" x14ac:dyDescent="0.25">
      <c r="A27" s="10" t="s">
        <v>76</v>
      </c>
      <c r="B27" s="31">
        <v>300000</v>
      </c>
      <c r="C27" s="45">
        <v>-118125</v>
      </c>
      <c r="D27" s="23">
        <f t="shared" si="5"/>
        <v>181875</v>
      </c>
      <c r="E27" s="57"/>
      <c r="F27" s="57"/>
      <c r="G27" s="57">
        <v>38350</v>
      </c>
      <c r="H27" s="57">
        <v>23996.48</v>
      </c>
      <c r="I27" s="57">
        <v>28320</v>
      </c>
      <c r="J27" s="57">
        <v>10325</v>
      </c>
      <c r="K27" s="57"/>
      <c r="L27" s="57"/>
      <c r="M27" s="57">
        <v>55353.8</v>
      </c>
      <c r="N27" s="57"/>
      <c r="O27" s="57"/>
      <c r="P27" s="57">
        <v>12980</v>
      </c>
    </row>
    <row r="28" spans="1:16" x14ac:dyDescent="0.25">
      <c r="A28" s="10" t="s">
        <v>20</v>
      </c>
      <c r="B28" s="32">
        <v>100000</v>
      </c>
      <c r="C28" s="45">
        <v>11000</v>
      </c>
      <c r="D28" s="23">
        <f t="shared" si="5"/>
        <v>111000</v>
      </c>
      <c r="E28" s="57"/>
      <c r="F28" s="57"/>
      <c r="G28" s="57">
        <v>35498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75103.06</v>
      </c>
      <c r="N28" s="57"/>
      <c r="O28" s="57"/>
      <c r="P28" s="57"/>
    </row>
    <row r="29" spans="1:16" x14ac:dyDescent="0.25">
      <c r="A29" s="10" t="s">
        <v>77</v>
      </c>
      <c r="B29" s="32">
        <v>175000</v>
      </c>
      <c r="C29" s="45">
        <v>-25000</v>
      </c>
      <c r="D29" s="23">
        <f t="shared" si="5"/>
        <v>150000</v>
      </c>
      <c r="E29" s="57"/>
      <c r="F29" s="57"/>
      <c r="G29" s="57">
        <v>55199.98</v>
      </c>
      <c r="H29" s="57">
        <v>0</v>
      </c>
      <c r="I29" s="57">
        <v>0</v>
      </c>
      <c r="J29" s="57">
        <v>60661.440000000002</v>
      </c>
      <c r="K29" s="57">
        <v>0</v>
      </c>
      <c r="L29" s="57">
        <v>0</v>
      </c>
      <c r="M29" s="57">
        <v>0</v>
      </c>
      <c r="N29" s="57">
        <v>0</v>
      </c>
      <c r="O29" s="57">
        <v>0</v>
      </c>
      <c r="P29" s="57">
        <v>33999.97</v>
      </c>
    </row>
    <row r="30" spans="1:16" ht="36" x14ac:dyDescent="0.25">
      <c r="A30" s="10" t="s">
        <v>21</v>
      </c>
      <c r="B30" s="31">
        <v>70000</v>
      </c>
      <c r="C30" s="45">
        <v>-48900</v>
      </c>
      <c r="D30" s="23">
        <f t="shared" si="5"/>
        <v>21100</v>
      </c>
      <c r="E30" s="57"/>
      <c r="F30" s="57"/>
      <c r="G30" s="57">
        <v>0</v>
      </c>
      <c r="H30" s="57">
        <v>0</v>
      </c>
      <c r="I30" s="57">
        <v>0</v>
      </c>
      <c r="J30" s="57">
        <v>17262.22</v>
      </c>
      <c r="K30" s="57"/>
      <c r="L30" s="57"/>
      <c r="M30" s="57"/>
      <c r="N30" s="57"/>
      <c r="O30" s="57"/>
      <c r="P30" s="57">
        <v>3705.2</v>
      </c>
    </row>
    <row r="31" spans="1:16" ht="36" x14ac:dyDescent="0.25">
      <c r="A31" s="10" t="s">
        <v>22</v>
      </c>
      <c r="B31" s="31">
        <v>4070000</v>
      </c>
      <c r="C31" s="45">
        <v>77000</v>
      </c>
      <c r="D31" s="23">
        <f t="shared" si="5"/>
        <v>4147000</v>
      </c>
      <c r="E31" s="57"/>
      <c r="F31" s="57"/>
      <c r="G31" s="57">
        <v>0</v>
      </c>
      <c r="H31" s="57">
        <v>720000</v>
      </c>
      <c r="I31" s="57">
        <v>656000</v>
      </c>
      <c r="J31" s="57">
        <v>69841.84</v>
      </c>
      <c r="K31" s="57">
        <v>656000</v>
      </c>
      <c r="L31" s="57"/>
      <c r="M31" s="57">
        <v>656000</v>
      </c>
      <c r="N31" s="57">
        <v>328000</v>
      </c>
      <c r="O31" s="57">
        <v>328000</v>
      </c>
      <c r="P31" s="57">
        <v>730951.24</v>
      </c>
    </row>
    <row r="32" spans="1:16" ht="18.75" customHeight="1" thickBot="1" x14ac:dyDescent="0.3">
      <c r="A32" s="10" t="s">
        <v>23</v>
      </c>
      <c r="B32" s="33">
        <v>1170000</v>
      </c>
      <c r="C32" s="45">
        <v>44244</v>
      </c>
      <c r="D32" s="23">
        <f t="shared" si="5"/>
        <v>1214244</v>
      </c>
      <c r="E32" s="57"/>
      <c r="F32" s="57"/>
      <c r="G32" s="57">
        <v>40273.4</v>
      </c>
      <c r="H32" s="57">
        <v>17683.48</v>
      </c>
      <c r="I32" s="57">
        <v>130225.25</v>
      </c>
      <c r="J32" s="57">
        <v>340839.53</v>
      </c>
      <c r="K32" s="57">
        <v>38229.64</v>
      </c>
      <c r="L32" s="57">
        <v>36839.599999999999</v>
      </c>
      <c r="M32" s="57">
        <v>163512.6</v>
      </c>
      <c r="N32" s="57">
        <v>100240.99</v>
      </c>
      <c r="O32" s="57"/>
      <c r="P32" s="57">
        <v>338975.29</v>
      </c>
    </row>
    <row r="33" spans="1:16" ht="27" customHeight="1" thickBot="1" x14ac:dyDescent="0.25">
      <c r="A33" s="11" t="s">
        <v>24</v>
      </c>
      <c r="B33" s="30">
        <f>SUM(B34:B41)</f>
        <v>0</v>
      </c>
      <c r="C33" s="30">
        <f t="shared" ref="C33:I33" si="6">SUM(C34:C41)</f>
        <v>0</v>
      </c>
      <c r="D33" s="30">
        <f t="shared" si="6"/>
        <v>0</v>
      </c>
      <c r="E33" s="30">
        <f t="shared" si="6"/>
        <v>0</v>
      </c>
      <c r="F33" s="30">
        <f t="shared" si="6"/>
        <v>0</v>
      </c>
      <c r="G33" s="30">
        <f t="shared" si="6"/>
        <v>0</v>
      </c>
      <c r="H33" s="30">
        <f t="shared" si="6"/>
        <v>0</v>
      </c>
      <c r="I33" s="30">
        <f t="shared" si="6"/>
        <v>0</v>
      </c>
      <c r="J33" s="30">
        <f t="shared" ref="J33:K33" si="7">SUM(J34:J41)</f>
        <v>0</v>
      </c>
      <c r="K33" s="30">
        <f t="shared" si="7"/>
        <v>0</v>
      </c>
      <c r="L33" s="30">
        <f t="shared" ref="L33" si="8">SUM(L34:L41)</f>
        <v>0</v>
      </c>
      <c r="M33" s="30">
        <f t="shared" ref="M33:N33" si="9">SUM(M34:M41)</f>
        <v>0</v>
      </c>
      <c r="N33" s="30">
        <f t="shared" si="9"/>
        <v>0</v>
      </c>
      <c r="O33" s="30">
        <f t="shared" ref="O33:P33" si="10">SUM(O34:O41)</f>
        <v>0</v>
      </c>
      <c r="P33" s="30">
        <f t="shared" si="10"/>
        <v>0</v>
      </c>
    </row>
    <row r="34" spans="1:16" ht="36" x14ac:dyDescent="0.25">
      <c r="A34" s="10" t="s">
        <v>25</v>
      </c>
      <c r="B34" s="36">
        <v>0</v>
      </c>
      <c r="C34" s="45">
        <v>0</v>
      </c>
      <c r="D34" s="23">
        <f t="shared" si="5"/>
        <v>0</v>
      </c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</row>
    <row r="35" spans="1:16" ht="36" x14ac:dyDescent="0.25">
      <c r="A35" s="10" t="s">
        <v>26</v>
      </c>
      <c r="B35" s="32">
        <v>0</v>
      </c>
      <c r="C35" s="45">
        <v>0</v>
      </c>
      <c r="D35" s="23">
        <f t="shared" si="5"/>
        <v>0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</row>
    <row r="36" spans="1:16" ht="36" x14ac:dyDescent="0.25">
      <c r="A36" s="10" t="s">
        <v>27</v>
      </c>
      <c r="B36" s="32">
        <v>0</v>
      </c>
      <c r="C36" s="45">
        <v>0</v>
      </c>
      <c r="D36" s="23">
        <f t="shared" si="5"/>
        <v>0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</row>
    <row r="37" spans="1:16" ht="36" x14ac:dyDescent="0.25">
      <c r="A37" s="10" t="s">
        <v>28</v>
      </c>
      <c r="B37" s="32">
        <v>0</v>
      </c>
      <c r="C37" s="45">
        <v>0</v>
      </c>
      <c r="D37" s="23">
        <f t="shared" si="5"/>
        <v>0</v>
      </c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</row>
    <row r="38" spans="1:16" ht="36" x14ac:dyDescent="0.25">
      <c r="A38" s="10" t="s">
        <v>29</v>
      </c>
      <c r="B38" s="32">
        <v>0</v>
      </c>
      <c r="C38" s="45">
        <v>0</v>
      </c>
      <c r="D38" s="23">
        <f t="shared" si="5"/>
        <v>0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1:16" x14ac:dyDescent="0.25">
      <c r="A39" s="10" t="s">
        <v>30</v>
      </c>
      <c r="B39" s="32">
        <v>0</v>
      </c>
      <c r="C39" s="45">
        <v>0</v>
      </c>
      <c r="D39" s="23">
        <f t="shared" si="5"/>
        <v>0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  <row r="40" spans="1:16" ht="36" x14ac:dyDescent="0.25">
      <c r="A40" s="10" t="s">
        <v>31</v>
      </c>
      <c r="B40" s="32">
        <v>0</v>
      </c>
      <c r="C40" s="45">
        <v>0</v>
      </c>
      <c r="D40" s="23">
        <f t="shared" si="5"/>
        <v>0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</row>
    <row r="41" spans="1:16" ht="36.75" thickBot="1" x14ac:dyDescent="0.3">
      <c r="A41" s="10" t="s">
        <v>32</v>
      </c>
      <c r="B41" s="33">
        <v>0</v>
      </c>
      <c r="C41" s="45">
        <v>0</v>
      </c>
      <c r="D41" s="23">
        <f t="shared" si="5"/>
        <v>0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</row>
    <row r="42" spans="1:16" ht="18.75" thickBot="1" x14ac:dyDescent="0.25">
      <c r="A42" s="11" t="s">
        <v>33</v>
      </c>
      <c r="B42" s="30">
        <f>SUM(B43:B49)</f>
        <v>0</v>
      </c>
      <c r="C42" s="30">
        <f t="shared" ref="C42:I42" si="11">SUM(C43:C49)</f>
        <v>0</v>
      </c>
      <c r="D42" s="30">
        <f t="shared" si="11"/>
        <v>0</v>
      </c>
      <c r="E42" s="30">
        <f t="shared" si="11"/>
        <v>0</v>
      </c>
      <c r="F42" s="30">
        <f t="shared" si="11"/>
        <v>0</v>
      </c>
      <c r="G42" s="30">
        <f t="shared" si="11"/>
        <v>0</v>
      </c>
      <c r="H42" s="30">
        <f t="shared" si="11"/>
        <v>0</v>
      </c>
      <c r="I42" s="30">
        <f t="shared" si="11"/>
        <v>0</v>
      </c>
      <c r="J42" s="30">
        <f t="shared" ref="J42:K42" si="12">SUM(J43:J49)</f>
        <v>0</v>
      </c>
      <c r="K42" s="30">
        <f t="shared" si="12"/>
        <v>0</v>
      </c>
      <c r="L42" s="30">
        <f t="shared" ref="L42" si="13">SUM(L43:L49)</f>
        <v>0</v>
      </c>
      <c r="M42" s="30">
        <f t="shared" ref="M42:N42" si="14">SUM(M43:M49)</f>
        <v>0</v>
      </c>
      <c r="N42" s="30">
        <f t="shared" si="14"/>
        <v>0</v>
      </c>
      <c r="O42" s="30">
        <f t="shared" ref="O42:P42" si="15">SUM(O43:O49)</f>
        <v>0</v>
      </c>
      <c r="P42" s="30">
        <f t="shared" si="15"/>
        <v>0</v>
      </c>
    </row>
    <row r="43" spans="1:16" ht="36" x14ac:dyDescent="0.25">
      <c r="A43" s="10" t="s">
        <v>34</v>
      </c>
      <c r="B43" s="36">
        <v>0</v>
      </c>
      <c r="C43" s="45">
        <v>0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</row>
    <row r="44" spans="1:16" ht="36.75" thickBot="1" x14ac:dyDescent="0.3">
      <c r="A44" s="10" t="s">
        <v>35</v>
      </c>
      <c r="B44" s="37">
        <v>0</v>
      </c>
      <c r="C44" s="45">
        <v>0</v>
      </c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</row>
    <row r="45" spans="1:16" ht="36.75" hidden="1" thickBot="1" x14ac:dyDescent="0.3">
      <c r="A45" s="10" t="s">
        <v>36</v>
      </c>
      <c r="B45" s="38">
        <v>0</v>
      </c>
      <c r="C45" s="45">
        <v>0</v>
      </c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</row>
    <row r="46" spans="1:16" ht="36.75" thickBot="1" x14ac:dyDescent="0.3">
      <c r="A46" s="12" t="s">
        <v>37</v>
      </c>
      <c r="B46" s="39">
        <v>0</v>
      </c>
      <c r="C46" s="47">
        <v>0</v>
      </c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</row>
    <row r="47" spans="1:16" ht="36" x14ac:dyDescent="0.25">
      <c r="A47" s="13" t="s">
        <v>38</v>
      </c>
      <c r="B47" s="36">
        <v>0</v>
      </c>
      <c r="C47" s="47">
        <v>0</v>
      </c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</row>
    <row r="48" spans="1:16" ht="36" x14ac:dyDescent="0.25">
      <c r="A48" s="10" t="s">
        <v>39</v>
      </c>
      <c r="B48" s="36">
        <v>0</v>
      </c>
      <c r="C48" s="47">
        <v>0</v>
      </c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</row>
    <row r="49" spans="1:16" ht="36.75" thickBot="1" x14ac:dyDescent="0.3">
      <c r="A49" s="10" t="s">
        <v>40</v>
      </c>
      <c r="B49" s="23">
        <v>0</v>
      </c>
      <c r="C49" s="47">
        <v>0</v>
      </c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</row>
    <row r="50" spans="1:16" ht="18.75" thickBot="1" x14ac:dyDescent="0.3">
      <c r="A50" s="11" t="s">
        <v>41</v>
      </c>
      <c r="B50" s="30">
        <f>SUM(B51:B59)</f>
        <v>1000000</v>
      </c>
      <c r="C50" s="52">
        <f>+C51+C52+C54+C55+C57+C56+C58+C59+C60+C61+C62+C63+C64+C65+C66+C67+C68+C69+C70</f>
        <v>817501.23</v>
      </c>
      <c r="D50" s="30">
        <f>+B50+C50</f>
        <v>1817501.23</v>
      </c>
      <c r="E50" s="56">
        <f t="shared" ref="E50:I50" si="16">SUM(E51:E58,E59)</f>
        <v>0</v>
      </c>
      <c r="F50" s="56">
        <f t="shared" si="16"/>
        <v>0</v>
      </c>
      <c r="G50" s="56">
        <f t="shared" si="16"/>
        <v>0</v>
      </c>
      <c r="H50" s="56">
        <f t="shared" si="16"/>
        <v>0</v>
      </c>
      <c r="I50" s="56">
        <f t="shared" si="16"/>
        <v>0</v>
      </c>
      <c r="J50" s="54">
        <f>SUM(J51:J58,J59)</f>
        <v>226501.22999999998</v>
      </c>
      <c r="K50" s="54">
        <v>46965.18</v>
      </c>
      <c r="L50" s="54">
        <v>43660</v>
      </c>
      <c r="M50" s="54">
        <v>264908.43</v>
      </c>
      <c r="N50" s="54">
        <v>1028238.93</v>
      </c>
      <c r="O50" s="54">
        <v>86220.56</v>
      </c>
      <c r="P50" s="54">
        <v>112622.03</v>
      </c>
    </row>
    <row r="51" spans="1:16" x14ac:dyDescent="0.25">
      <c r="A51" s="10" t="s">
        <v>42</v>
      </c>
      <c r="B51" s="34">
        <v>400000</v>
      </c>
      <c r="C51" s="47">
        <v>1061500</v>
      </c>
      <c r="D51" s="23">
        <f>+B51+C51</f>
        <v>1461500</v>
      </c>
      <c r="E51" s="57"/>
      <c r="F51" s="57"/>
      <c r="G51" s="57"/>
      <c r="H51" s="57"/>
      <c r="I51" s="57"/>
      <c r="J51" s="57"/>
      <c r="K51" s="57">
        <v>46965.18</v>
      </c>
      <c r="L51" s="57">
        <v>43660</v>
      </c>
      <c r="M51" s="57">
        <v>235314.84</v>
      </c>
      <c r="N51" s="57">
        <v>1016796.84</v>
      </c>
      <c r="O51" s="57"/>
      <c r="P51" s="57">
        <v>112622.03</v>
      </c>
    </row>
    <row r="52" spans="1:16" ht="36" x14ac:dyDescent="0.25">
      <c r="A52" s="10" t="s">
        <v>78</v>
      </c>
      <c r="B52" s="31">
        <v>200000</v>
      </c>
      <c r="C52" s="47">
        <v>31701.22</v>
      </c>
      <c r="D52" s="23">
        <f t="shared" ref="D52:D58" si="17">+B52+C52</f>
        <v>231701.22</v>
      </c>
      <c r="E52" s="57"/>
      <c r="F52" s="57"/>
      <c r="G52" s="57"/>
      <c r="H52" s="57"/>
      <c r="I52" s="57"/>
      <c r="J52" s="57">
        <v>142001.22</v>
      </c>
      <c r="K52" s="57"/>
      <c r="L52" s="57"/>
      <c r="M52" s="57">
        <v>29593.59</v>
      </c>
      <c r="N52" s="57"/>
      <c r="O52" s="57">
        <v>58518.559999999998</v>
      </c>
      <c r="P52" s="57"/>
    </row>
    <row r="53" spans="1:16" ht="36" x14ac:dyDescent="0.25">
      <c r="A53" s="10" t="s">
        <v>43</v>
      </c>
      <c r="B53" s="32">
        <v>0</v>
      </c>
      <c r="C53" s="47">
        <v>0</v>
      </c>
      <c r="D53" s="23">
        <f t="shared" si="17"/>
        <v>0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</row>
    <row r="54" spans="1:16" ht="36" x14ac:dyDescent="0.25">
      <c r="A54" s="10" t="s">
        <v>44</v>
      </c>
      <c r="B54" s="32">
        <v>0</v>
      </c>
      <c r="C54" s="47">
        <v>0</v>
      </c>
      <c r="D54" s="23">
        <f t="shared" si="17"/>
        <v>0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</row>
    <row r="55" spans="1:16" ht="36" x14ac:dyDescent="0.25">
      <c r="A55" s="10" t="s">
        <v>45</v>
      </c>
      <c r="B55" s="31">
        <v>200000</v>
      </c>
      <c r="C55" s="47">
        <v>-75699.990000000005</v>
      </c>
      <c r="D55" s="23">
        <f t="shared" si="17"/>
        <v>124300.01</v>
      </c>
      <c r="E55" s="57"/>
      <c r="F55" s="57"/>
      <c r="G55" s="57"/>
      <c r="H55" s="57"/>
      <c r="I55" s="57"/>
      <c r="J55" s="57">
        <v>84500.01</v>
      </c>
      <c r="K55" s="57"/>
      <c r="L55" s="57"/>
      <c r="M55" s="57"/>
      <c r="N55" s="57">
        <v>11442.09</v>
      </c>
      <c r="O55" s="57">
        <v>28202</v>
      </c>
      <c r="P55" s="57"/>
    </row>
    <row r="56" spans="1:16" x14ac:dyDescent="0.25">
      <c r="A56" s="10" t="s">
        <v>46</v>
      </c>
      <c r="B56" s="32">
        <v>100000</v>
      </c>
      <c r="C56" s="47">
        <v>-100000</v>
      </c>
      <c r="D56" s="23">
        <f t="shared" si="17"/>
        <v>0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</row>
    <row r="57" spans="1:16" x14ac:dyDescent="0.25">
      <c r="A57" s="10" t="s">
        <v>47</v>
      </c>
      <c r="B57" s="32">
        <v>0</v>
      </c>
      <c r="C57" s="47">
        <v>0</v>
      </c>
      <c r="D57" s="23">
        <f t="shared" si="17"/>
        <v>0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</row>
    <row r="58" spans="1:16" x14ac:dyDescent="0.25">
      <c r="A58" s="10" t="s">
        <v>48</v>
      </c>
      <c r="B58" s="32">
        <v>100000</v>
      </c>
      <c r="C58" s="47">
        <v>-100000</v>
      </c>
      <c r="D58" s="23">
        <f t="shared" si="17"/>
        <v>0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</row>
    <row r="59" spans="1:16" ht="36.75" thickBot="1" x14ac:dyDescent="0.3">
      <c r="A59" s="10" t="s">
        <v>49</v>
      </c>
      <c r="B59" s="33">
        <v>0</v>
      </c>
      <c r="C59" s="47">
        <v>0</v>
      </c>
      <c r="D59" s="23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</row>
    <row r="60" spans="1:16" ht="18.75" thickBot="1" x14ac:dyDescent="0.3">
      <c r="A60" s="11" t="s">
        <v>50</v>
      </c>
      <c r="B60" s="30">
        <v>0</v>
      </c>
      <c r="C60" s="46">
        <v>0</v>
      </c>
      <c r="D60" s="23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</row>
    <row r="61" spans="1:16" x14ac:dyDescent="0.25">
      <c r="A61" s="10" t="s">
        <v>51</v>
      </c>
      <c r="B61" s="36">
        <v>0</v>
      </c>
      <c r="C61" s="47">
        <v>0</v>
      </c>
      <c r="D61" s="23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</row>
    <row r="62" spans="1:16" x14ac:dyDescent="0.25">
      <c r="A62" s="10" t="s">
        <v>52</v>
      </c>
      <c r="B62" s="32">
        <v>0</v>
      </c>
      <c r="C62" s="47">
        <v>0</v>
      </c>
      <c r="D62" s="23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</row>
    <row r="63" spans="1:16" ht="36" x14ac:dyDescent="0.25">
      <c r="A63" s="10" t="s">
        <v>53</v>
      </c>
      <c r="B63" s="32">
        <v>0</v>
      </c>
      <c r="C63" s="47">
        <v>0</v>
      </c>
      <c r="D63" s="23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</row>
    <row r="64" spans="1:16" ht="54.75" thickBot="1" x14ac:dyDescent="0.3">
      <c r="A64" s="10" t="s">
        <v>54</v>
      </c>
      <c r="B64" s="33">
        <v>0</v>
      </c>
      <c r="C64" s="47">
        <v>0</v>
      </c>
      <c r="D64" s="23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</row>
    <row r="65" spans="1:16" ht="36.75" thickBot="1" x14ac:dyDescent="0.3">
      <c r="A65" s="11" t="s">
        <v>55</v>
      </c>
      <c r="B65" s="30">
        <v>0</v>
      </c>
      <c r="C65" s="46">
        <v>0</v>
      </c>
      <c r="D65" s="23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</row>
    <row r="66" spans="1:16" x14ac:dyDescent="0.25">
      <c r="A66" s="10" t="s">
        <v>56</v>
      </c>
      <c r="B66" s="36">
        <v>0</v>
      </c>
      <c r="C66" s="47">
        <v>0</v>
      </c>
      <c r="D66" s="23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</row>
    <row r="67" spans="1:16" ht="36" x14ac:dyDescent="0.25">
      <c r="A67" s="10" t="s">
        <v>57</v>
      </c>
      <c r="B67" s="32">
        <v>0</v>
      </c>
      <c r="C67" s="47">
        <v>0</v>
      </c>
      <c r="D67" s="23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</row>
    <row r="68" spans="1:16" x14ac:dyDescent="0.25">
      <c r="A68" s="11" t="s">
        <v>58</v>
      </c>
      <c r="B68" s="32">
        <v>0</v>
      </c>
      <c r="C68" s="47">
        <v>0</v>
      </c>
      <c r="D68" s="23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</row>
    <row r="69" spans="1:16" x14ac:dyDescent="0.25">
      <c r="A69" s="10" t="s">
        <v>59</v>
      </c>
      <c r="B69" s="32">
        <v>0</v>
      </c>
      <c r="C69" s="47">
        <v>0</v>
      </c>
      <c r="D69" s="23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</row>
    <row r="70" spans="1:16" x14ac:dyDescent="0.25">
      <c r="A70" s="10" t="s">
        <v>60</v>
      </c>
      <c r="B70" s="32">
        <v>0</v>
      </c>
      <c r="C70" s="47">
        <v>0</v>
      </c>
      <c r="D70" s="23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</row>
    <row r="71" spans="1:16" x14ac:dyDescent="0.25">
      <c r="A71" s="10" t="s">
        <v>61</v>
      </c>
      <c r="B71" s="32"/>
      <c r="C71" s="47">
        <v>0</v>
      </c>
      <c r="D71" s="23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</row>
    <row r="72" spans="1:16" ht="36.75" thickBot="1" x14ac:dyDescent="0.3">
      <c r="A72" s="10" t="s">
        <v>62</v>
      </c>
      <c r="B72" s="33">
        <v>0</v>
      </c>
      <c r="C72" s="47">
        <v>0</v>
      </c>
      <c r="D72" s="23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</row>
    <row r="73" spans="1:16" ht="18.75" thickBot="1" x14ac:dyDescent="0.3">
      <c r="A73" s="59" t="s">
        <v>63</v>
      </c>
      <c r="B73" s="40">
        <f>B9+B14+B24+B33+B42+B50+B60+B65+B68</f>
        <v>80000000</v>
      </c>
      <c r="C73" s="48">
        <f>SUM(C65+C60+C50+C42+C33+C24+C14)</f>
        <v>-585300</v>
      </c>
      <c r="D73" s="40">
        <f>+B73+C73</f>
        <v>79414700</v>
      </c>
      <c r="E73" s="54">
        <f t="shared" ref="E73:I73" si="18">+E50+E24+E14+E9</f>
        <v>4903921.9700000007</v>
      </c>
      <c r="F73" s="54">
        <f t="shared" si="18"/>
        <v>5081694.78</v>
      </c>
      <c r="G73" s="54">
        <f t="shared" si="18"/>
        <v>5451079.1100000003</v>
      </c>
      <c r="H73" s="54">
        <f t="shared" si="18"/>
        <v>5654351.7800000003</v>
      </c>
      <c r="I73" s="54">
        <f t="shared" si="18"/>
        <v>6919154.6500000004</v>
      </c>
      <c r="J73" s="54">
        <v>7225235.29</v>
      </c>
      <c r="K73" s="54">
        <f>+K50+K24+K14+K9</f>
        <v>6161516.1799999997</v>
      </c>
      <c r="L73" s="54">
        <f>+L50+L24+L14+L9</f>
        <v>5092331.17</v>
      </c>
      <c r="M73" s="54">
        <f>+M50+M24+M14+M9</f>
        <v>6629735.6300000008</v>
      </c>
      <c r="N73" s="54">
        <f>+N50+N24+N14+N9</f>
        <v>6392468.4800000004</v>
      </c>
      <c r="O73" s="54">
        <f t="shared" ref="O73:P73" si="19">+O50+O24+O14+O9</f>
        <v>12728168.690000001</v>
      </c>
      <c r="P73" s="54">
        <f t="shared" si="19"/>
        <v>7532208.8700000001</v>
      </c>
    </row>
    <row r="74" spans="1:16" x14ac:dyDescent="0.25">
      <c r="A74" s="14" t="s">
        <v>64</v>
      </c>
      <c r="B74" s="41">
        <f t="shared" ref="B74" si="20">B75+B78+B81</f>
        <v>0</v>
      </c>
      <c r="C74" s="49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</row>
    <row r="75" spans="1:16" ht="34.5" customHeight="1" x14ac:dyDescent="0.25">
      <c r="A75" s="11" t="s">
        <v>65</v>
      </c>
      <c r="B75" s="32">
        <f t="shared" ref="B75" si="21">B76+B77</f>
        <v>0</v>
      </c>
      <c r="C75" s="4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</row>
    <row r="76" spans="1:16" ht="29.25" customHeight="1" x14ac:dyDescent="0.25">
      <c r="A76" s="15" t="s">
        <v>66</v>
      </c>
      <c r="B76" s="31">
        <v>0</v>
      </c>
      <c r="C76" s="50"/>
      <c r="D76" s="65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</row>
    <row r="77" spans="1:16" ht="30.75" customHeight="1" x14ac:dyDescent="0.25">
      <c r="A77" s="15" t="s">
        <v>67</v>
      </c>
      <c r="B77" s="31">
        <v>0</v>
      </c>
      <c r="C77" s="50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</row>
    <row r="78" spans="1:16" ht="19.5" customHeight="1" x14ac:dyDescent="0.25">
      <c r="A78" s="11" t="s">
        <v>68</v>
      </c>
      <c r="B78" s="32">
        <f>B79+B80</f>
        <v>0</v>
      </c>
      <c r="C78" s="4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</row>
    <row r="79" spans="1:16" ht="18" customHeight="1" x14ac:dyDescent="0.25">
      <c r="A79" s="15" t="s">
        <v>69</v>
      </c>
      <c r="B79" s="32">
        <v>0</v>
      </c>
      <c r="C79" s="4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</row>
    <row r="80" spans="1:16" ht="19.5" customHeight="1" x14ac:dyDescent="0.25">
      <c r="A80" s="15" t="s">
        <v>70</v>
      </c>
      <c r="B80" s="32">
        <v>0</v>
      </c>
      <c r="C80" s="4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</row>
    <row r="81" spans="1:16" ht="19.5" customHeight="1" x14ac:dyDescent="0.25">
      <c r="A81" s="11" t="s">
        <v>71</v>
      </c>
      <c r="B81" s="32">
        <f t="shared" ref="B81" si="22">B82</f>
        <v>0</v>
      </c>
      <c r="C81" s="4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</row>
    <row r="82" spans="1:16" ht="21.75" customHeight="1" x14ac:dyDescent="0.25">
      <c r="A82" s="15" t="s">
        <v>72</v>
      </c>
      <c r="B82" s="32">
        <v>0</v>
      </c>
      <c r="C82" s="4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</row>
    <row r="83" spans="1:16" ht="20.25" customHeight="1" thickBot="1" x14ac:dyDescent="0.3">
      <c r="A83" s="16" t="s">
        <v>73</v>
      </c>
      <c r="B83" s="42">
        <f>B75+B78+B81</f>
        <v>0</v>
      </c>
      <c r="C83" s="24">
        <f>C75+C78+C81</f>
        <v>0</v>
      </c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</row>
    <row r="84" spans="1:16" ht="19.5" customHeight="1" thickBot="1" x14ac:dyDescent="0.25">
      <c r="A84" s="2" t="s">
        <v>74</v>
      </c>
      <c r="B84" s="17">
        <f>B73+B83</f>
        <v>80000000</v>
      </c>
      <c r="C84" s="19">
        <f>+C73</f>
        <v>-585300</v>
      </c>
      <c r="D84" s="17">
        <f>+B84+C84</f>
        <v>79414700</v>
      </c>
      <c r="E84" s="17">
        <f t="shared" ref="E84:I84" si="23">+E73+E68</f>
        <v>4903921.9700000007</v>
      </c>
      <c r="F84" s="17">
        <f t="shared" si="23"/>
        <v>5081694.78</v>
      </c>
      <c r="G84" s="17">
        <f t="shared" si="23"/>
        <v>5451079.1100000003</v>
      </c>
      <c r="H84" s="17">
        <f t="shared" si="23"/>
        <v>5654351.7800000003</v>
      </c>
      <c r="I84" s="17">
        <f t="shared" si="23"/>
        <v>6919154.6500000004</v>
      </c>
      <c r="J84" s="17">
        <f>+J73+J68</f>
        <v>7225235.29</v>
      </c>
      <c r="K84" s="17">
        <f>+K73+K68</f>
        <v>6161516.1799999997</v>
      </c>
      <c r="L84" s="17">
        <f>+L73+L68</f>
        <v>5092331.17</v>
      </c>
      <c r="M84" s="17">
        <f>+M73+M68</f>
        <v>6629735.6300000008</v>
      </c>
      <c r="N84" s="17">
        <f>+N73+N68</f>
        <v>6392468.4800000004</v>
      </c>
      <c r="O84" s="17">
        <f t="shared" ref="O84:P84" si="24">+O73+O68</f>
        <v>12728168.690000001</v>
      </c>
      <c r="P84" s="17">
        <f t="shared" si="24"/>
        <v>7532208.8700000001</v>
      </c>
    </row>
    <row r="85" spans="1:16" ht="21.75" customHeight="1" x14ac:dyDescent="0.25">
      <c r="A85" s="3" t="s">
        <v>75</v>
      </c>
      <c r="B85" s="25"/>
      <c r="C85" s="25"/>
    </row>
    <row r="86" spans="1:16" ht="21.75" customHeight="1" x14ac:dyDescent="0.25">
      <c r="A86" s="1"/>
      <c r="B86" s="26"/>
      <c r="C86" s="26"/>
    </row>
    <row r="87" spans="1:16" ht="21.75" customHeight="1" x14ac:dyDescent="0.25">
      <c r="A87" s="4" t="s">
        <v>79</v>
      </c>
      <c r="B87" s="21"/>
      <c r="C87" s="21"/>
    </row>
    <row r="88" spans="1:16" ht="21.75" customHeight="1" x14ac:dyDescent="0.25">
      <c r="A88" s="5" t="s">
        <v>80</v>
      </c>
      <c r="B88" s="27"/>
      <c r="C88" s="27"/>
    </row>
    <row r="89" spans="1:16" ht="21.75" customHeight="1" x14ac:dyDescent="0.25">
      <c r="A89" s="5" t="s">
        <v>81</v>
      </c>
      <c r="B89" s="27"/>
      <c r="C89" s="27"/>
    </row>
    <row r="90" spans="1:16" ht="21.75" customHeight="1" x14ac:dyDescent="0.25">
      <c r="A90" s="5" t="s">
        <v>82</v>
      </c>
      <c r="B90" s="21"/>
      <c r="C90" s="21"/>
    </row>
    <row r="91" spans="1:16" ht="21.75" customHeight="1" x14ac:dyDescent="0.25">
      <c r="A91" s="6" t="s">
        <v>83</v>
      </c>
      <c r="B91" s="21"/>
      <c r="C91" s="21"/>
    </row>
    <row r="92" spans="1:16" ht="21.75" customHeight="1" x14ac:dyDescent="0.25">
      <c r="A92" s="7" t="s">
        <v>84</v>
      </c>
      <c r="B92" s="21"/>
      <c r="C92" s="21"/>
    </row>
    <row r="93" spans="1:16" ht="21.75" customHeight="1" x14ac:dyDescent="0.25">
      <c r="A93" s="9" t="s">
        <v>85</v>
      </c>
      <c r="B93" s="28"/>
      <c r="C93" s="28"/>
    </row>
    <row r="94" spans="1:16" ht="8.25" customHeight="1" x14ac:dyDescent="0.25">
      <c r="A94" s="68" t="s">
        <v>90</v>
      </c>
      <c r="B94" s="68"/>
      <c r="C94" s="68"/>
    </row>
    <row r="95" spans="1:16" ht="21.75" customHeight="1" x14ac:dyDescent="0.25">
      <c r="A95" s="68"/>
      <c r="B95" s="68"/>
      <c r="C95" s="68"/>
    </row>
    <row r="96" spans="1:16" ht="21.75" customHeight="1" x14ac:dyDescent="0.25">
      <c r="A96" s="68"/>
      <c r="B96" s="68"/>
      <c r="C96" s="68"/>
    </row>
    <row r="97" spans="1:3" ht="21.75" customHeight="1" x14ac:dyDescent="0.25">
      <c r="A97" s="68"/>
      <c r="B97" s="68"/>
      <c r="C97" s="68"/>
    </row>
    <row r="98" spans="1:3" ht="21.75" customHeight="1" x14ac:dyDescent="0.25">
      <c r="A98" s="68"/>
      <c r="B98" s="68"/>
      <c r="C98" s="68"/>
    </row>
    <row r="99" spans="1:3" ht="21.75" customHeight="1" x14ac:dyDescent="0.25">
      <c r="A99" s="68"/>
      <c r="B99" s="68"/>
      <c r="C99" s="68"/>
    </row>
    <row r="100" spans="1:3" ht="15" customHeight="1" x14ac:dyDescent="0.25">
      <c r="A100" s="68"/>
      <c r="B100" s="68"/>
      <c r="C100" s="68"/>
    </row>
    <row r="101" spans="1:3" ht="21.75" customHeight="1" x14ac:dyDescent="0.25">
      <c r="A101" s="68"/>
      <c r="B101" s="68"/>
      <c r="C101" s="68"/>
    </row>
    <row r="102" spans="1:3" ht="21.75" customHeight="1" x14ac:dyDescent="0.25">
      <c r="A102" s="68"/>
      <c r="B102" s="68"/>
      <c r="C102" s="68"/>
    </row>
    <row r="103" spans="1:3" ht="21.75" customHeight="1" x14ac:dyDescent="0.25">
      <c r="A103" s="8"/>
      <c r="B103" s="29"/>
      <c r="C103" s="29"/>
    </row>
    <row r="104" spans="1:3" ht="21.75" customHeight="1" x14ac:dyDescent="0.25">
      <c r="B104" s="60" t="s">
        <v>104</v>
      </c>
      <c r="C104" s="61"/>
    </row>
    <row r="105" spans="1:3" ht="21.75" customHeight="1" x14ac:dyDescent="0.25">
      <c r="B105" s="60"/>
      <c r="C105" s="62"/>
    </row>
    <row r="106" spans="1:3" ht="21.75" customHeight="1" x14ac:dyDescent="0.25">
      <c r="B106" s="60" t="s">
        <v>97</v>
      </c>
      <c r="C106" s="64"/>
    </row>
    <row r="107" spans="1:3" ht="21.75" customHeight="1" x14ac:dyDescent="0.25">
      <c r="B107" s="63" t="s">
        <v>100</v>
      </c>
      <c r="C107" s="64"/>
    </row>
    <row r="108" spans="1:3" ht="21.75" customHeight="1" x14ac:dyDescent="0.25">
      <c r="B108" s="60" t="s">
        <v>101</v>
      </c>
      <c r="C108" s="64"/>
    </row>
    <row r="109" spans="1:3" ht="21.75" customHeight="1" x14ac:dyDescent="0.25">
      <c r="B109" s="60"/>
      <c r="C109" s="64"/>
    </row>
    <row r="110" spans="1:3" ht="21.75" customHeight="1" x14ac:dyDescent="0.25">
      <c r="B110" s="60" t="s">
        <v>98</v>
      </c>
      <c r="C110" s="64"/>
    </row>
    <row r="111" spans="1:3" ht="21.75" customHeight="1" x14ac:dyDescent="0.25">
      <c r="B111" s="60" t="s">
        <v>102</v>
      </c>
      <c r="C111" s="64"/>
    </row>
    <row r="112" spans="1:3" ht="21.75" customHeight="1" x14ac:dyDescent="0.25">
      <c r="B112" s="60"/>
      <c r="C112" s="64"/>
    </row>
    <row r="113" spans="2:3" ht="21.75" customHeight="1" x14ac:dyDescent="0.25">
      <c r="B113" s="60" t="s">
        <v>103</v>
      </c>
      <c r="C113" s="64"/>
    </row>
    <row r="114" spans="2:3" ht="21.75" customHeight="1" x14ac:dyDescent="0.25">
      <c r="B114" s="60" t="s">
        <v>99</v>
      </c>
      <c r="C114" s="64"/>
    </row>
    <row r="115" spans="2:3" ht="21.75" customHeight="1" x14ac:dyDescent="0.25"/>
    <row r="116" spans="2:3" ht="21.75" customHeight="1" x14ac:dyDescent="0.25"/>
    <row r="117" spans="2:3" ht="21.75" customHeight="1" x14ac:dyDescent="0.25"/>
    <row r="118" spans="2:3" ht="21.75" customHeight="1" x14ac:dyDescent="0.25"/>
    <row r="119" spans="2:3" ht="21.75" customHeight="1" x14ac:dyDescent="0.25"/>
    <row r="120" spans="2:3" ht="21.75" customHeight="1" x14ac:dyDescent="0.25"/>
    <row r="121" spans="2:3" ht="21.75" customHeight="1" x14ac:dyDescent="0.25"/>
    <row r="122" spans="2:3" ht="21.75" customHeight="1" x14ac:dyDescent="0.25"/>
    <row r="123" spans="2:3" ht="21.75" customHeight="1" x14ac:dyDescent="0.25"/>
    <row r="124" spans="2:3" ht="21.75" customHeight="1" x14ac:dyDescent="0.25"/>
    <row r="125" spans="2:3" ht="21.75" customHeight="1" x14ac:dyDescent="0.25"/>
    <row r="126" spans="2:3" ht="21.75" customHeight="1" x14ac:dyDescent="0.25"/>
    <row r="127" spans="2:3" ht="21.75" customHeight="1" x14ac:dyDescent="0.25"/>
    <row r="128" spans="2:3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ht="21.75" customHeight="1" x14ac:dyDescent="0.25"/>
    <row r="146" ht="21.75" customHeight="1" x14ac:dyDescent="0.25"/>
    <row r="147" ht="21.75" customHeight="1" x14ac:dyDescent="0.25"/>
    <row r="148" ht="21.75" customHeight="1" x14ac:dyDescent="0.25"/>
    <row r="149" ht="21.75" customHeight="1" x14ac:dyDescent="0.25"/>
    <row r="150" ht="21.75" customHeight="1" x14ac:dyDescent="0.25"/>
    <row r="151" ht="21.75" customHeight="1" x14ac:dyDescent="0.25"/>
    <row r="152" ht="21.75" customHeight="1" x14ac:dyDescent="0.25"/>
    <row r="153" ht="21.75" customHeight="1" x14ac:dyDescent="0.25"/>
    <row r="154" ht="21.75" customHeight="1" x14ac:dyDescent="0.25"/>
    <row r="155" ht="21.75" customHeight="1" x14ac:dyDescent="0.25"/>
    <row r="156" ht="21.75" customHeight="1" x14ac:dyDescent="0.25"/>
    <row r="157" ht="21.75" customHeight="1" x14ac:dyDescent="0.25"/>
    <row r="158" ht="21.75" customHeight="1" x14ac:dyDescent="0.25"/>
    <row r="159" ht="21.75" customHeight="1" x14ac:dyDescent="0.25"/>
    <row r="160" ht="21.75" customHeight="1" x14ac:dyDescent="0.25"/>
    <row r="161" ht="21.75" customHeight="1" x14ac:dyDescent="0.25"/>
    <row r="162" ht="21.75" customHeight="1" x14ac:dyDescent="0.25"/>
    <row r="163" ht="21.75" customHeight="1" x14ac:dyDescent="0.25"/>
    <row r="164" ht="21.75" customHeight="1" x14ac:dyDescent="0.25"/>
    <row r="165" ht="21.75" customHeight="1" x14ac:dyDescent="0.25"/>
    <row r="166" ht="21.7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75" customHeight="1" x14ac:dyDescent="0.25"/>
    <row r="173" ht="21.75" customHeight="1" x14ac:dyDescent="0.25"/>
    <row r="174" ht="21.75" customHeight="1" x14ac:dyDescent="0.25"/>
    <row r="175" ht="21.7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21.75" customHeight="1" x14ac:dyDescent="0.25"/>
    <row r="183" ht="21.75" customHeight="1" x14ac:dyDescent="0.25"/>
    <row r="184" ht="21.75" customHeight="1" x14ac:dyDescent="0.25"/>
    <row r="185" ht="21.7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75" customHeight="1" x14ac:dyDescent="0.25"/>
    <row r="191" ht="21.75" customHeight="1" x14ac:dyDescent="0.25"/>
    <row r="192" ht="21.75" customHeight="1" x14ac:dyDescent="0.25"/>
    <row r="193" ht="21.75" customHeight="1" x14ac:dyDescent="0.25"/>
    <row r="194" ht="21.75" customHeight="1" x14ac:dyDescent="0.25"/>
    <row r="195" ht="21.75" customHeight="1" x14ac:dyDescent="0.25"/>
    <row r="196" ht="21.75" customHeight="1" x14ac:dyDescent="0.25"/>
    <row r="197" ht="21.75" customHeight="1" x14ac:dyDescent="0.25"/>
    <row r="198" ht="21.7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75" customHeight="1" x14ac:dyDescent="0.25"/>
    <row r="205" ht="21.75" customHeight="1" x14ac:dyDescent="0.25"/>
    <row r="206" ht="21.75" customHeight="1" x14ac:dyDescent="0.25"/>
    <row r="207" ht="21.75" customHeight="1" x14ac:dyDescent="0.25"/>
    <row r="208" ht="21.75" customHeight="1" x14ac:dyDescent="0.25"/>
    <row r="209" ht="21.75" customHeight="1" x14ac:dyDescent="0.25"/>
    <row r="210" ht="21.75" customHeight="1" x14ac:dyDescent="0.25"/>
    <row r="211" ht="21.75" customHeight="1" x14ac:dyDescent="0.25"/>
    <row r="212" ht="21.75" customHeight="1" x14ac:dyDescent="0.25"/>
    <row r="213" ht="21.75" customHeight="1" x14ac:dyDescent="0.25"/>
    <row r="214" ht="21.75" customHeight="1" x14ac:dyDescent="0.25"/>
    <row r="215" ht="21.75" customHeight="1" x14ac:dyDescent="0.25"/>
    <row r="216" ht="21.75" customHeight="1" x14ac:dyDescent="0.25"/>
    <row r="217" ht="21.75" customHeight="1" x14ac:dyDescent="0.25"/>
    <row r="218" ht="21.75" customHeight="1" x14ac:dyDescent="0.25"/>
    <row r="219" ht="21.75" customHeight="1" x14ac:dyDescent="0.25"/>
    <row r="220" ht="21.75" customHeight="1" x14ac:dyDescent="0.25"/>
    <row r="221" ht="21.75" customHeight="1" x14ac:dyDescent="0.25"/>
    <row r="222" ht="21.75" customHeight="1" x14ac:dyDescent="0.25"/>
    <row r="223" ht="21.75" customHeight="1" x14ac:dyDescent="0.25"/>
    <row r="224" ht="21.75" customHeight="1" x14ac:dyDescent="0.25"/>
    <row r="225" ht="21.75" customHeight="1" x14ac:dyDescent="0.25"/>
    <row r="226" ht="21.75" customHeight="1" x14ac:dyDescent="0.25"/>
    <row r="227" ht="21.75" customHeight="1" x14ac:dyDescent="0.25"/>
    <row r="228" ht="21.75" customHeight="1" x14ac:dyDescent="0.25"/>
    <row r="229" ht="21.7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75" customHeight="1" x14ac:dyDescent="0.25"/>
    <row r="236" ht="21.75" customHeight="1" x14ac:dyDescent="0.25"/>
    <row r="237" ht="21.75" customHeight="1" x14ac:dyDescent="0.25"/>
    <row r="238" ht="21.7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21.75" customHeight="1" x14ac:dyDescent="0.25"/>
    <row r="246" ht="21.75" customHeight="1" x14ac:dyDescent="0.25"/>
    <row r="247" ht="21.75" customHeight="1" x14ac:dyDescent="0.25"/>
    <row r="248" ht="21.75" customHeight="1" x14ac:dyDescent="0.25"/>
    <row r="249" ht="21.75" customHeight="1" x14ac:dyDescent="0.25"/>
    <row r="250" ht="21.75" customHeight="1" x14ac:dyDescent="0.25"/>
    <row r="251" ht="21.75" customHeight="1" x14ac:dyDescent="0.25"/>
    <row r="252" ht="21.75" customHeight="1" x14ac:dyDescent="0.25"/>
    <row r="253" ht="21.75" customHeight="1" x14ac:dyDescent="0.25"/>
    <row r="254" ht="21.75" customHeight="1" x14ac:dyDescent="0.25"/>
    <row r="255" ht="21.75" customHeight="1" x14ac:dyDescent="0.25"/>
    <row r="256" ht="21.75" customHeight="1" x14ac:dyDescent="0.25"/>
    <row r="257" ht="21.75" customHeight="1" x14ac:dyDescent="0.25"/>
    <row r="258" ht="21.75" customHeight="1" x14ac:dyDescent="0.25"/>
    <row r="259" ht="21.75" customHeight="1" x14ac:dyDescent="0.25"/>
    <row r="260" ht="21.75" customHeight="1" x14ac:dyDescent="0.25"/>
    <row r="261" ht="21.75" customHeight="1" x14ac:dyDescent="0.25"/>
    <row r="262" ht="21.75" customHeight="1" x14ac:dyDescent="0.25"/>
    <row r="263" ht="21.75" customHeight="1" x14ac:dyDescent="0.25"/>
    <row r="264" ht="21.75" customHeight="1" x14ac:dyDescent="0.25"/>
    <row r="265" ht="21.75" customHeight="1" x14ac:dyDescent="0.25"/>
    <row r="266" ht="21.75" customHeight="1" x14ac:dyDescent="0.25"/>
    <row r="267" ht="21.75" customHeight="1" x14ac:dyDescent="0.25"/>
    <row r="268" ht="21.75" customHeight="1" x14ac:dyDescent="0.25"/>
    <row r="269" ht="21.75" customHeight="1" x14ac:dyDescent="0.25"/>
    <row r="270" ht="21.75" customHeight="1" x14ac:dyDescent="0.25"/>
    <row r="271" ht="21.75" customHeight="1" x14ac:dyDescent="0.25"/>
    <row r="272" ht="21.75" customHeight="1" x14ac:dyDescent="0.25"/>
    <row r="273" ht="21.75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75" customHeight="1" x14ac:dyDescent="0.25"/>
    <row r="281" ht="21.75" customHeight="1" x14ac:dyDescent="0.25"/>
    <row r="282" ht="21.75" customHeight="1" x14ac:dyDescent="0.25"/>
    <row r="283" ht="21.75" customHeight="1" x14ac:dyDescent="0.25"/>
    <row r="284" ht="21.75" customHeight="1" x14ac:dyDescent="0.25"/>
    <row r="285" ht="21.75" customHeight="1" x14ac:dyDescent="0.25"/>
    <row r="286" ht="21.75" customHeight="1" x14ac:dyDescent="0.25"/>
    <row r="287" ht="21.75" customHeight="1" x14ac:dyDescent="0.25"/>
    <row r="288" ht="21.75" customHeight="1" x14ac:dyDescent="0.25"/>
    <row r="289" ht="21.75" customHeight="1" x14ac:dyDescent="0.25"/>
    <row r="290" ht="21.75" customHeight="1" x14ac:dyDescent="0.25"/>
    <row r="291" ht="21.75" customHeight="1" x14ac:dyDescent="0.25"/>
    <row r="292" ht="21.75" customHeight="1" x14ac:dyDescent="0.25"/>
    <row r="293" ht="21.75" customHeight="1" x14ac:dyDescent="0.25"/>
    <row r="294" ht="21.75" customHeight="1" x14ac:dyDescent="0.25"/>
    <row r="295" ht="21.75" customHeight="1" x14ac:dyDescent="0.25"/>
    <row r="296" ht="21.75" customHeight="1" x14ac:dyDescent="0.25"/>
    <row r="297" ht="21.75" customHeight="1" x14ac:dyDescent="0.25"/>
    <row r="298" ht="21.75" customHeight="1" x14ac:dyDescent="0.25"/>
    <row r="299" ht="21.75" customHeight="1" x14ac:dyDescent="0.25"/>
    <row r="300" ht="21.75" customHeight="1" x14ac:dyDescent="0.25"/>
    <row r="301" ht="21.75" customHeight="1" x14ac:dyDescent="0.25"/>
    <row r="302" ht="21.75" customHeight="1" x14ac:dyDescent="0.25"/>
    <row r="303" ht="21.75" customHeight="1" x14ac:dyDescent="0.25"/>
    <row r="304" ht="21.75" customHeight="1" x14ac:dyDescent="0.25"/>
    <row r="305" ht="21.75" customHeight="1" x14ac:dyDescent="0.25"/>
    <row r="306" ht="21.75" customHeight="1" x14ac:dyDescent="0.25"/>
    <row r="307" ht="21.75" customHeight="1" x14ac:dyDescent="0.25"/>
    <row r="308" ht="21.75" customHeight="1" x14ac:dyDescent="0.25"/>
    <row r="309" ht="21.75" customHeight="1" x14ac:dyDescent="0.25"/>
    <row r="310" ht="21.75" customHeight="1" x14ac:dyDescent="0.25"/>
    <row r="311" ht="21.75" customHeight="1" x14ac:dyDescent="0.25"/>
    <row r="312" ht="21.75" customHeight="1" x14ac:dyDescent="0.25"/>
    <row r="313" ht="21.75" customHeight="1" x14ac:dyDescent="0.25"/>
    <row r="314" ht="21.75" customHeight="1" x14ac:dyDescent="0.25"/>
    <row r="315" ht="21.75" customHeight="1" x14ac:dyDescent="0.25"/>
    <row r="316" ht="21.75" customHeight="1" x14ac:dyDescent="0.25"/>
    <row r="317" ht="21.75" customHeight="1" x14ac:dyDescent="0.25"/>
    <row r="318" ht="21.75" customHeight="1" x14ac:dyDescent="0.25"/>
    <row r="319" ht="21.75" customHeight="1" x14ac:dyDescent="0.25"/>
    <row r="320" ht="21.75" customHeight="1" x14ac:dyDescent="0.25"/>
    <row r="321" ht="21.75" customHeight="1" x14ac:dyDescent="0.25"/>
    <row r="322" ht="21.75" customHeight="1" x14ac:dyDescent="0.25"/>
    <row r="323" ht="21.75" customHeight="1" x14ac:dyDescent="0.25"/>
    <row r="324" ht="21.75" customHeight="1" x14ac:dyDescent="0.25"/>
    <row r="325" ht="21.75" customHeight="1" x14ac:dyDescent="0.25"/>
    <row r="326" ht="21.75" customHeight="1" x14ac:dyDescent="0.25"/>
    <row r="327" ht="21.75" customHeight="1" x14ac:dyDescent="0.25"/>
    <row r="328" ht="21.75" customHeight="1" x14ac:dyDescent="0.25"/>
    <row r="329" ht="21.75" customHeight="1" x14ac:dyDescent="0.25"/>
    <row r="330" ht="21.75" customHeight="1" x14ac:dyDescent="0.25"/>
    <row r="331" ht="21.75" customHeight="1" x14ac:dyDescent="0.25"/>
    <row r="332" ht="21.75" customHeight="1" x14ac:dyDescent="0.25"/>
    <row r="333" ht="21.75" customHeight="1" x14ac:dyDescent="0.25"/>
    <row r="334" ht="21.75" customHeight="1" x14ac:dyDescent="0.25"/>
    <row r="335" ht="21.75" customHeight="1" x14ac:dyDescent="0.25"/>
    <row r="336" ht="21.75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75" customHeight="1" x14ac:dyDescent="0.25"/>
    <row r="344" ht="21.75" customHeight="1" x14ac:dyDescent="0.25"/>
    <row r="345" ht="21.75" customHeight="1" x14ac:dyDescent="0.25"/>
    <row r="346" ht="21.75" customHeight="1" x14ac:dyDescent="0.25"/>
    <row r="347" ht="21.75" customHeight="1" x14ac:dyDescent="0.25"/>
    <row r="348" ht="21.75" customHeight="1" x14ac:dyDescent="0.25"/>
    <row r="349" ht="21.75" customHeight="1" x14ac:dyDescent="0.25"/>
    <row r="350" ht="21.75" customHeight="1" x14ac:dyDescent="0.25"/>
    <row r="351" ht="21.75" customHeight="1" x14ac:dyDescent="0.25"/>
    <row r="352" ht="21.75" customHeight="1" x14ac:dyDescent="0.25"/>
    <row r="353" ht="21.75" customHeight="1" x14ac:dyDescent="0.25"/>
    <row r="354" ht="21.75" customHeight="1" x14ac:dyDescent="0.25"/>
    <row r="355" ht="21.75" customHeight="1" x14ac:dyDescent="0.25"/>
    <row r="356" ht="21.75" customHeight="1" x14ac:dyDescent="0.25"/>
    <row r="357" ht="21.75" customHeight="1" x14ac:dyDescent="0.25"/>
    <row r="358" ht="21.75" customHeight="1" x14ac:dyDescent="0.25"/>
    <row r="359" ht="21.75" customHeight="1" x14ac:dyDescent="0.25"/>
    <row r="360" ht="21.75" customHeight="1" x14ac:dyDescent="0.25"/>
    <row r="361" ht="21.75" customHeight="1" x14ac:dyDescent="0.25"/>
    <row r="362" ht="21.75" customHeight="1" x14ac:dyDescent="0.25"/>
    <row r="363" ht="21.75" customHeight="1" x14ac:dyDescent="0.25"/>
    <row r="364" ht="21.75" customHeight="1" x14ac:dyDescent="0.25"/>
    <row r="365" ht="21.75" customHeight="1" x14ac:dyDescent="0.25"/>
    <row r="366" ht="21.75" customHeight="1" x14ac:dyDescent="0.25"/>
    <row r="367" ht="21.75" customHeight="1" x14ac:dyDescent="0.25"/>
    <row r="368" ht="21.75" customHeight="1" x14ac:dyDescent="0.25"/>
    <row r="369" ht="21.75" customHeight="1" x14ac:dyDescent="0.25"/>
    <row r="370" ht="21.75" customHeight="1" x14ac:dyDescent="0.25"/>
    <row r="371" ht="21.75" customHeight="1" x14ac:dyDescent="0.25"/>
    <row r="372" ht="21.75" customHeight="1" x14ac:dyDescent="0.25"/>
    <row r="373" ht="21.75" customHeight="1" x14ac:dyDescent="0.25"/>
    <row r="374" ht="21.75" customHeight="1" x14ac:dyDescent="0.25"/>
    <row r="375" ht="21.75" customHeight="1" x14ac:dyDescent="0.25"/>
    <row r="376" ht="21.75" customHeight="1" x14ac:dyDescent="0.25"/>
    <row r="377" ht="21.75" customHeight="1" x14ac:dyDescent="0.25"/>
    <row r="378" ht="21.75" customHeight="1" x14ac:dyDescent="0.25"/>
    <row r="379" ht="21.75" customHeight="1" x14ac:dyDescent="0.25"/>
    <row r="380" ht="21.75" customHeight="1" x14ac:dyDescent="0.25"/>
    <row r="381" ht="21.75" customHeight="1" x14ac:dyDescent="0.25"/>
  </sheetData>
  <mergeCells count="5">
    <mergeCell ref="A94:C102"/>
    <mergeCell ref="A2:I2"/>
    <mergeCell ref="A3:I3"/>
    <mergeCell ref="A4:I4"/>
    <mergeCell ref="A5:I5"/>
  </mergeCells>
  <phoneticPr fontId="18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4" orientation="portrait" horizontalDpi="4294967293" r:id="rId1"/>
  <headerFooter scaleWithDoc="0" alignWithMargins="0"/>
  <ignoredErrors>
    <ignoredError sqref="B14 B50 C9" formulaRange="1"/>
    <ignoredError sqref="C8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DICIEMBRE  2023</vt:lpstr>
      <vt:lpstr>'EJECUCION DICIEMBRE  2023'!Área_de_impresión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Francisco Santana</cp:lastModifiedBy>
  <cp:lastPrinted>2023-12-06T14:48:34Z</cp:lastPrinted>
  <dcterms:created xsi:type="dcterms:W3CDTF">2020-09-10T14:28:05Z</dcterms:created>
  <dcterms:modified xsi:type="dcterms:W3CDTF">2024-01-12T16:05:11Z</dcterms:modified>
</cp:coreProperties>
</file>