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quin\Desktop\Transparencia 2021\Finanzas\abril\"/>
    </mc:Choice>
  </mc:AlternateContent>
  <xr:revisionPtr revIDLastSave="0" documentId="8_{B2B1A3E3-F6A8-418C-A064-6D0019702D19}" xr6:coauthVersionLast="47" xr6:coauthVersionMax="47" xr10:uidLastSave="{00000000-0000-0000-0000-000000000000}"/>
  <bookViews>
    <workbookView xWindow="-120" yWindow="-120" windowWidth="20730" windowHeight="11160" activeTab="1" xr2:uid="{8E46C6EE-7BE6-4CEA-876F-79DD5A14B03F}"/>
  </bookViews>
  <sheets>
    <sheet name="ESTADO DE SITUACION JUNIO 2021" sheetId="4" r:id="rId1"/>
    <sheet name="Bienes Almacen abril-junio 2021" sheetId="3" r:id="rId2"/>
    <sheet name="INGRESOS Y EGRESOS JUNIO" sheetId="2" r:id="rId3"/>
    <sheet name="CXP JUNIO 2021 " sheetId="5" r:id="rId4"/>
  </sheets>
  <externalReferences>
    <externalReference r:id="rId5"/>
    <externalReference r:id="rId6"/>
  </externalReferences>
  <definedNames>
    <definedName name="_xlnm._FilterDatabase" localSheetId="1" hidden="1">'Bienes Almacen abril-junio 2021'!$A$12:$G$268</definedName>
    <definedName name="_xlnm._FilterDatabase" localSheetId="2" hidden="1">'INGRESOS Y EGRESOS JUNIO'!$F$14:$H$90</definedName>
    <definedName name="_xlnm.Print_Area" localSheetId="1">'Bienes Almacen abril-junio 2021'!$A$1:$K$280</definedName>
    <definedName name="_xlnm.Print_Area" localSheetId="3">'CXP JUNIO 2021 '!$D$1:$T$81</definedName>
    <definedName name="_xlnm.Print_Area" localSheetId="0">'ESTADO DE SITUACION JUNIO 2021'!$A$1:$G$65</definedName>
    <definedName name="_xlnm.Print_Area" localSheetId="2">'INGRESOS Y EGRESOS JUNIO'!$B$1:$H$102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5" l="1"/>
  <c r="R26" i="5"/>
  <c r="Q26" i="5"/>
  <c r="P26" i="5"/>
  <c r="H25" i="5"/>
  <c r="O24" i="5"/>
  <c r="O26" i="5" s="1"/>
  <c r="H24" i="5"/>
  <c r="T23" i="5"/>
  <c r="H23" i="5"/>
  <c r="H22" i="5"/>
  <c r="E22" i="5"/>
  <c r="T21" i="5"/>
  <c r="H21" i="5"/>
  <c r="H20" i="5"/>
  <c r="T19" i="5"/>
  <c r="L19" i="5"/>
  <c r="L23" i="5" s="1"/>
  <c r="L24" i="5" s="1"/>
  <c r="L25" i="5" s="1"/>
  <c r="H19" i="5"/>
  <c r="T18" i="5"/>
  <c r="L18" i="5"/>
  <c r="L22" i="5" s="1"/>
  <c r="T17" i="5"/>
  <c r="L17" i="5"/>
  <c r="L21" i="5" s="1"/>
  <c r="I17" i="5"/>
  <c r="H17" i="5"/>
  <c r="T16" i="5"/>
  <c r="L16" i="5"/>
  <c r="L20" i="5" s="1"/>
  <c r="T15" i="5"/>
  <c r="I15" i="5"/>
  <c r="T14" i="5"/>
  <c r="T13" i="5"/>
  <c r="I13" i="5"/>
  <c r="T24" i="5" l="1"/>
  <c r="T26" i="5" s="1"/>
  <c r="E43" i="4" l="1"/>
  <c r="E44" i="4" s="1"/>
  <c r="E33" i="4"/>
  <c r="D28" i="4"/>
  <c r="E29" i="4" s="1"/>
  <c r="E26" i="4"/>
  <c r="E20" i="4"/>
  <c r="E16" i="4"/>
  <c r="E35" i="4" l="1"/>
  <c r="E36" i="4" s="1"/>
  <c r="E47" i="4" s="1"/>
  <c r="E48" i="4" s="1"/>
  <c r="E49" i="4" s="1"/>
  <c r="K267" i="3" l="1"/>
  <c r="I267" i="3"/>
  <c r="G267" i="3"/>
  <c r="K266" i="3"/>
  <c r="I266" i="3"/>
  <c r="G266" i="3"/>
  <c r="K265" i="3"/>
  <c r="I265" i="3"/>
  <c r="G265" i="3"/>
  <c r="K264" i="3"/>
  <c r="I264" i="3"/>
  <c r="G264" i="3"/>
  <c r="K263" i="3"/>
  <c r="I263" i="3"/>
  <c r="G263" i="3"/>
  <c r="K262" i="3"/>
  <c r="I262" i="3"/>
  <c r="G262" i="3"/>
  <c r="K261" i="3"/>
  <c r="I261" i="3"/>
  <c r="G261" i="3"/>
  <c r="K260" i="3"/>
  <c r="I260" i="3"/>
  <c r="G260" i="3"/>
  <c r="K259" i="3"/>
  <c r="I259" i="3"/>
  <c r="G259" i="3"/>
  <c r="K258" i="3"/>
  <c r="I258" i="3"/>
  <c r="G258" i="3"/>
  <c r="K257" i="3"/>
  <c r="I257" i="3"/>
  <c r="G257" i="3"/>
  <c r="K256" i="3"/>
  <c r="I256" i="3"/>
  <c r="G256" i="3"/>
  <c r="K255" i="3"/>
  <c r="I255" i="3"/>
  <c r="G255" i="3"/>
  <c r="K254" i="3"/>
  <c r="I254" i="3"/>
  <c r="G254" i="3"/>
  <c r="K253" i="3"/>
  <c r="I253" i="3"/>
  <c r="G253" i="3"/>
  <c r="K252" i="3"/>
  <c r="I252" i="3"/>
  <c r="G252" i="3"/>
  <c r="K251" i="3"/>
  <c r="I251" i="3"/>
  <c r="G251" i="3"/>
  <c r="K250" i="3"/>
  <c r="I250" i="3"/>
  <c r="G250" i="3"/>
  <c r="K249" i="3"/>
  <c r="I249" i="3"/>
  <c r="G249" i="3"/>
  <c r="K248" i="3"/>
  <c r="I248" i="3"/>
  <c r="G248" i="3"/>
  <c r="K247" i="3"/>
  <c r="I247" i="3"/>
  <c r="G247" i="3"/>
  <c r="K246" i="3"/>
  <c r="I246" i="3"/>
  <c r="G246" i="3"/>
  <c r="K245" i="3"/>
  <c r="I245" i="3"/>
  <c r="G245" i="3"/>
  <c r="K244" i="3"/>
  <c r="I244" i="3"/>
  <c r="G244" i="3"/>
  <c r="K243" i="3"/>
  <c r="I243" i="3"/>
  <c r="G243" i="3"/>
  <c r="K242" i="3"/>
  <c r="I242" i="3"/>
  <c r="G242" i="3"/>
  <c r="K241" i="3"/>
  <c r="I241" i="3"/>
  <c r="G241" i="3"/>
  <c r="K240" i="3"/>
  <c r="I240" i="3"/>
  <c r="G240" i="3"/>
  <c r="K239" i="3"/>
  <c r="I239" i="3"/>
  <c r="G239" i="3"/>
  <c r="K238" i="3"/>
  <c r="I238" i="3"/>
  <c r="G238" i="3"/>
  <c r="K237" i="3"/>
  <c r="I237" i="3"/>
  <c r="G237" i="3"/>
  <c r="K236" i="3"/>
  <c r="I236" i="3"/>
  <c r="G236" i="3"/>
  <c r="K235" i="3"/>
  <c r="I235" i="3"/>
  <c r="G235" i="3"/>
  <c r="K234" i="3"/>
  <c r="I234" i="3"/>
  <c r="G234" i="3"/>
  <c r="K233" i="3"/>
  <c r="I233" i="3"/>
  <c r="G233" i="3"/>
  <c r="K232" i="3"/>
  <c r="I232" i="3"/>
  <c r="G232" i="3"/>
  <c r="K231" i="3"/>
  <c r="I231" i="3"/>
  <c r="G231" i="3"/>
  <c r="K230" i="3"/>
  <c r="I230" i="3"/>
  <c r="G230" i="3"/>
  <c r="K229" i="3"/>
  <c r="I229" i="3"/>
  <c r="G229" i="3"/>
  <c r="K228" i="3"/>
  <c r="I228" i="3"/>
  <c r="G228" i="3"/>
  <c r="K227" i="3"/>
  <c r="I227" i="3"/>
  <c r="G227" i="3"/>
  <c r="K226" i="3"/>
  <c r="I226" i="3"/>
  <c r="G226" i="3"/>
  <c r="K225" i="3"/>
  <c r="I225" i="3"/>
  <c r="G225" i="3"/>
  <c r="K224" i="3"/>
  <c r="I224" i="3"/>
  <c r="G224" i="3"/>
  <c r="K223" i="3"/>
  <c r="I223" i="3"/>
  <c r="G223" i="3"/>
  <c r="K222" i="3"/>
  <c r="I222" i="3"/>
  <c r="G222" i="3"/>
  <c r="K221" i="3"/>
  <c r="I221" i="3"/>
  <c r="G221" i="3"/>
  <c r="K220" i="3"/>
  <c r="I220" i="3"/>
  <c r="G220" i="3"/>
  <c r="K219" i="3"/>
  <c r="I219" i="3"/>
  <c r="G219" i="3"/>
  <c r="K218" i="3"/>
  <c r="I218" i="3"/>
  <c r="G218" i="3"/>
  <c r="K217" i="3"/>
  <c r="I217" i="3"/>
  <c r="G217" i="3"/>
  <c r="K216" i="3"/>
  <c r="I216" i="3"/>
  <c r="G216" i="3"/>
  <c r="K215" i="3"/>
  <c r="I215" i="3"/>
  <c r="G215" i="3"/>
  <c r="K214" i="3"/>
  <c r="I214" i="3"/>
  <c r="G214" i="3"/>
  <c r="K213" i="3"/>
  <c r="I213" i="3"/>
  <c r="G213" i="3"/>
  <c r="K212" i="3"/>
  <c r="I212" i="3"/>
  <c r="G212" i="3"/>
  <c r="K211" i="3"/>
  <c r="I211" i="3"/>
  <c r="G211" i="3"/>
  <c r="K210" i="3"/>
  <c r="I210" i="3"/>
  <c r="G210" i="3"/>
  <c r="K209" i="3"/>
  <c r="I209" i="3"/>
  <c r="G209" i="3"/>
  <c r="K208" i="3"/>
  <c r="I208" i="3"/>
  <c r="G208" i="3"/>
  <c r="K207" i="3"/>
  <c r="I207" i="3"/>
  <c r="G207" i="3"/>
  <c r="K206" i="3"/>
  <c r="I206" i="3"/>
  <c r="G206" i="3"/>
  <c r="K205" i="3"/>
  <c r="I205" i="3"/>
  <c r="G205" i="3"/>
  <c r="K204" i="3"/>
  <c r="I204" i="3"/>
  <c r="G204" i="3"/>
  <c r="K203" i="3"/>
  <c r="I203" i="3"/>
  <c r="G203" i="3"/>
  <c r="K202" i="3"/>
  <c r="I202" i="3"/>
  <c r="G202" i="3"/>
  <c r="K201" i="3"/>
  <c r="I201" i="3"/>
  <c r="G201" i="3"/>
  <c r="K200" i="3"/>
  <c r="I200" i="3"/>
  <c r="G200" i="3"/>
  <c r="K199" i="3"/>
  <c r="I199" i="3"/>
  <c r="G199" i="3"/>
  <c r="K198" i="3"/>
  <c r="I198" i="3"/>
  <c r="G198" i="3"/>
  <c r="K197" i="3"/>
  <c r="I197" i="3"/>
  <c r="G197" i="3"/>
  <c r="K196" i="3"/>
  <c r="I196" i="3"/>
  <c r="G196" i="3"/>
  <c r="K195" i="3"/>
  <c r="I195" i="3"/>
  <c r="G195" i="3"/>
  <c r="K194" i="3"/>
  <c r="I194" i="3"/>
  <c r="G194" i="3"/>
  <c r="K193" i="3"/>
  <c r="I193" i="3"/>
  <c r="G193" i="3"/>
  <c r="K192" i="3"/>
  <c r="I192" i="3"/>
  <c r="G192" i="3"/>
  <c r="K191" i="3"/>
  <c r="I191" i="3"/>
  <c r="G191" i="3"/>
  <c r="K190" i="3"/>
  <c r="I190" i="3"/>
  <c r="G190" i="3"/>
  <c r="K189" i="3"/>
  <c r="I189" i="3"/>
  <c r="G189" i="3"/>
  <c r="K188" i="3"/>
  <c r="I188" i="3"/>
  <c r="G188" i="3"/>
  <c r="K187" i="3"/>
  <c r="I187" i="3"/>
  <c r="G187" i="3"/>
  <c r="K186" i="3"/>
  <c r="I186" i="3"/>
  <c r="G186" i="3"/>
  <c r="K185" i="3"/>
  <c r="I185" i="3"/>
  <c r="G185" i="3"/>
  <c r="K184" i="3"/>
  <c r="I184" i="3"/>
  <c r="G184" i="3"/>
  <c r="K183" i="3"/>
  <c r="I183" i="3"/>
  <c r="G183" i="3"/>
  <c r="K182" i="3"/>
  <c r="I182" i="3"/>
  <c r="G182" i="3"/>
  <c r="K181" i="3"/>
  <c r="I181" i="3"/>
  <c r="G181" i="3"/>
  <c r="K180" i="3"/>
  <c r="I180" i="3"/>
  <c r="G180" i="3"/>
  <c r="K179" i="3"/>
  <c r="I179" i="3"/>
  <c r="G179" i="3"/>
  <c r="K178" i="3"/>
  <c r="I178" i="3"/>
  <c r="G178" i="3"/>
  <c r="K177" i="3"/>
  <c r="I177" i="3"/>
  <c r="G177" i="3"/>
  <c r="K176" i="3"/>
  <c r="I176" i="3"/>
  <c r="G176" i="3"/>
  <c r="K175" i="3"/>
  <c r="I175" i="3"/>
  <c r="G175" i="3"/>
  <c r="K174" i="3"/>
  <c r="I174" i="3"/>
  <c r="G174" i="3"/>
  <c r="K173" i="3"/>
  <c r="I173" i="3"/>
  <c r="G173" i="3"/>
  <c r="K172" i="3"/>
  <c r="I172" i="3"/>
  <c r="G172" i="3"/>
  <c r="K171" i="3"/>
  <c r="I171" i="3"/>
  <c r="G171" i="3"/>
  <c r="K170" i="3"/>
  <c r="I170" i="3"/>
  <c r="G170" i="3"/>
  <c r="K169" i="3"/>
  <c r="I169" i="3"/>
  <c r="G169" i="3"/>
  <c r="K168" i="3"/>
  <c r="I168" i="3"/>
  <c r="G168" i="3"/>
  <c r="K167" i="3"/>
  <c r="I167" i="3"/>
  <c r="G167" i="3"/>
  <c r="K166" i="3"/>
  <c r="I166" i="3"/>
  <c r="G166" i="3"/>
  <c r="K165" i="3"/>
  <c r="I165" i="3"/>
  <c r="G165" i="3"/>
  <c r="K164" i="3"/>
  <c r="I164" i="3"/>
  <c r="G164" i="3"/>
  <c r="K163" i="3"/>
  <c r="I163" i="3"/>
  <c r="G163" i="3"/>
  <c r="K162" i="3"/>
  <c r="I162" i="3"/>
  <c r="G162" i="3"/>
  <c r="K161" i="3"/>
  <c r="I161" i="3"/>
  <c r="G161" i="3"/>
  <c r="K160" i="3"/>
  <c r="I160" i="3"/>
  <c r="G160" i="3"/>
  <c r="K159" i="3"/>
  <c r="I159" i="3"/>
  <c r="G159" i="3"/>
  <c r="K158" i="3"/>
  <c r="I158" i="3"/>
  <c r="G158" i="3"/>
  <c r="K157" i="3"/>
  <c r="I157" i="3"/>
  <c r="G157" i="3"/>
  <c r="K156" i="3"/>
  <c r="I156" i="3"/>
  <c r="G156" i="3"/>
  <c r="K155" i="3"/>
  <c r="I155" i="3"/>
  <c r="G155" i="3"/>
  <c r="K154" i="3"/>
  <c r="I154" i="3"/>
  <c r="G154" i="3"/>
  <c r="K153" i="3"/>
  <c r="I153" i="3"/>
  <c r="G153" i="3"/>
  <c r="K152" i="3"/>
  <c r="I152" i="3"/>
  <c r="G152" i="3"/>
  <c r="K151" i="3"/>
  <c r="I151" i="3"/>
  <c r="G151" i="3"/>
  <c r="K150" i="3"/>
  <c r="I150" i="3"/>
  <c r="G150" i="3"/>
  <c r="K149" i="3"/>
  <c r="I149" i="3"/>
  <c r="G149" i="3"/>
  <c r="K148" i="3"/>
  <c r="I148" i="3"/>
  <c r="G148" i="3"/>
  <c r="K147" i="3"/>
  <c r="I147" i="3"/>
  <c r="G147" i="3"/>
  <c r="K146" i="3"/>
  <c r="I146" i="3"/>
  <c r="G146" i="3"/>
  <c r="K145" i="3"/>
  <c r="I145" i="3"/>
  <c r="G145" i="3"/>
  <c r="K144" i="3"/>
  <c r="I144" i="3"/>
  <c r="G144" i="3"/>
  <c r="K143" i="3"/>
  <c r="I143" i="3"/>
  <c r="G143" i="3"/>
  <c r="K142" i="3"/>
  <c r="I142" i="3"/>
  <c r="G142" i="3"/>
  <c r="K141" i="3"/>
  <c r="I141" i="3"/>
  <c r="G141" i="3"/>
  <c r="K140" i="3"/>
  <c r="I140" i="3"/>
  <c r="G140" i="3"/>
  <c r="K139" i="3"/>
  <c r="I139" i="3"/>
  <c r="G139" i="3"/>
  <c r="K138" i="3"/>
  <c r="I138" i="3"/>
  <c r="G138" i="3"/>
  <c r="K137" i="3"/>
  <c r="I137" i="3"/>
  <c r="G137" i="3"/>
  <c r="K136" i="3"/>
  <c r="I136" i="3"/>
  <c r="G136" i="3"/>
  <c r="K135" i="3"/>
  <c r="I135" i="3"/>
  <c r="G135" i="3"/>
  <c r="K134" i="3"/>
  <c r="I134" i="3"/>
  <c r="G134" i="3"/>
  <c r="K133" i="3"/>
  <c r="I133" i="3"/>
  <c r="G133" i="3"/>
  <c r="K132" i="3"/>
  <c r="I132" i="3"/>
  <c r="G132" i="3"/>
  <c r="K131" i="3"/>
  <c r="I131" i="3"/>
  <c r="G131" i="3"/>
  <c r="K130" i="3"/>
  <c r="I130" i="3"/>
  <c r="G130" i="3"/>
  <c r="K129" i="3"/>
  <c r="I129" i="3"/>
  <c r="G129" i="3"/>
  <c r="K128" i="3"/>
  <c r="I128" i="3"/>
  <c r="G128" i="3"/>
  <c r="K127" i="3"/>
  <c r="I127" i="3"/>
  <c r="G127" i="3"/>
  <c r="K126" i="3"/>
  <c r="I126" i="3"/>
  <c r="G126" i="3"/>
  <c r="K125" i="3"/>
  <c r="I125" i="3"/>
  <c r="G125" i="3"/>
  <c r="K124" i="3"/>
  <c r="I124" i="3"/>
  <c r="G124" i="3"/>
  <c r="K123" i="3"/>
  <c r="I123" i="3"/>
  <c r="G123" i="3"/>
  <c r="K122" i="3"/>
  <c r="I122" i="3"/>
  <c r="G122" i="3"/>
  <c r="K121" i="3"/>
  <c r="I121" i="3"/>
  <c r="G121" i="3"/>
  <c r="K120" i="3"/>
  <c r="I120" i="3"/>
  <c r="G120" i="3"/>
  <c r="K119" i="3"/>
  <c r="I119" i="3"/>
  <c r="G119" i="3"/>
  <c r="K118" i="3"/>
  <c r="I118" i="3"/>
  <c r="G118" i="3"/>
  <c r="K117" i="3"/>
  <c r="I117" i="3"/>
  <c r="G117" i="3"/>
  <c r="K116" i="3"/>
  <c r="I116" i="3"/>
  <c r="G116" i="3"/>
  <c r="K115" i="3"/>
  <c r="I115" i="3"/>
  <c r="G115" i="3"/>
  <c r="K114" i="3"/>
  <c r="I114" i="3"/>
  <c r="G114" i="3"/>
  <c r="K113" i="3"/>
  <c r="I113" i="3"/>
  <c r="G113" i="3"/>
  <c r="K112" i="3"/>
  <c r="I112" i="3"/>
  <c r="G112" i="3"/>
  <c r="K111" i="3"/>
  <c r="I111" i="3"/>
  <c r="G111" i="3"/>
  <c r="K110" i="3"/>
  <c r="I110" i="3"/>
  <c r="G110" i="3"/>
  <c r="K109" i="3"/>
  <c r="I109" i="3"/>
  <c r="G109" i="3"/>
  <c r="K108" i="3"/>
  <c r="I108" i="3"/>
  <c r="G108" i="3"/>
  <c r="K107" i="3"/>
  <c r="I107" i="3"/>
  <c r="G107" i="3"/>
  <c r="K106" i="3"/>
  <c r="I106" i="3"/>
  <c r="K105" i="3"/>
  <c r="I105" i="3"/>
  <c r="G105" i="3"/>
  <c r="K104" i="3"/>
  <c r="I104" i="3"/>
  <c r="G104" i="3"/>
  <c r="K103" i="3"/>
  <c r="I103" i="3"/>
  <c r="G103" i="3"/>
  <c r="K102" i="3"/>
  <c r="I102" i="3"/>
  <c r="G102" i="3"/>
  <c r="K101" i="3"/>
  <c r="I101" i="3"/>
  <c r="G101" i="3"/>
  <c r="K100" i="3"/>
  <c r="I100" i="3"/>
  <c r="G100" i="3"/>
  <c r="K99" i="3"/>
  <c r="I99" i="3"/>
  <c r="G99" i="3"/>
  <c r="K98" i="3"/>
  <c r="I98" i="3"/>
  <c r="G98" i="3"/>
  <c r="K97" i="3"/>
  <c r="I97" i="3"/>
  <c r="G97" i="3"/>
  <c r="K96" i="3"/>
  <c r="I96" i="3"/>
  <c r="G96" i="3"/>
  <c r="K95" i="3"/>
  <c r="I95" i="3"/>
  <c r="G95" i="3"/>
  <c r="K94" i="3"/>
  <c r="I94" i="3"/>
  <c r="G94" i="3"/>
  <c r="K93" i="3"/>
  <c r="I93" i="3"/>
  <c r="G93" i="3"/>
  <c r="K92" i="3"/>
  <c r="I92" i="3"/>
  <c r="G92" i="3"/>
  <c r="K91" i="3"/>
  <c r="I91" i="3"/>
  <c r="G91" i="3"/>
  <c r="K90" i="3"/>
  <c r="I90" i="3"/>
  <c r="G90" i="3"/>
  <c r="K89" i="3"/>
  <c r="I89" i="3"/>
  <c r="G89" i="3"/>
  <c r="K88" i="3"/>
  <c r="I88" i="3"/>
  <c r="G88" i="3"/>
  <c r="K87" i="3"/>
  <c r="I87" i="3"/>
  <c r="G87" i="3"/>
  <c r="K86" i="3"/>
  <c r="I86" i="3"/>
  <c r="G86" i="3"/>
  <c r="K85" i="3"/>
  <c r="I85" i="3"/>
  <c r="G85" i="3"/>
  <c r="K84" i="3"/>
  <c r="I84" i="3"/>
  <c r="G84" i="3"/>
  <c r="K83" i="3"/>
  <c r="I83" i="3"/>
  <c r="G83" i="3"/>
  <c r="K82" i="3"/>
  <c r="I82" i="3"/>
  <c r="G82" i="3"/>
  <c r="K81" i="3"/>
  <c r="I81" i="3"/>
  <c r="G81" i="3"/>
  <c r="K80" i="3"/>
  <c r="I80" i="3"/>
  <c r="G80" i="3"/>
  <c r="K79" i="3"/>
  <c r="I79" i="3"/>
  <c r="G79" i="3"/>
  <c r="K78" i="3"/>
  <c r="I78" i="3"/>
  <c r="G78" i="3"/>
  <c r="K77" i="3"/>
  <c r="I77" i="3"/>
  <c r="G77" i="3"/>
  <c r="K76" i="3"/>
  <c r="I76" i="3"/>
  <c r="G76" i="3"/>
  <c r="K75" i="3"/>
  <c r="I75" i="3"/>
  <c r="G75" i="3"/>
  <c r="K74" i="3"/>
  <c r="I74" i="3"/>
  <c r="G74" i="3"/>
  <c r="K73" i="3"/>
  <c r="I73" i="3"/>
  <c r="G73" i="3"/>
  <c r="K72" i="3"/>
  <c r="I72" i="3"/>
  <c r="G72" i="3"/>
  <c r="K71" i="3"/>
  <c r="I71" i="3"/>
  <c r="G71" i="3"/>
  <c r="K70" i="3"/>
  <c r="I70" i="3"/>
  <c r="G70" i="3"/>
  <c r="K69" i="3"/>
  <c r="I69" i="3"/>
  <c r="G69" i="3"/>
  <c r="K68" i="3"/>
  <c r="I68" i="3"/>
  <c r="G68" i="3"/>
  <c r="K67" i="3"/>
  <c r="I67" i="3"/>
  <c r="G67" i="3"/>
  <c r="K66" i="3"/>
  <c r="I66" i="3"/>
  <c r="G66" i="3"/>
  <c r="K65" i="3"/>
  <c r="I65" i="3"/>
  <c r="G65" i="3"/>
  <c r="K64" i="3"/>
  <c r="I64" i="3"/>
  <c r="G64" i="3"/>
  <c r="K63" i="3"/>
  <c r="I63" i="3"/>
  <c r="G63" i="3"/>
  <c r="K62" i="3"/>
  <c r="I62" i="3"/>
  <c r="G62" i="3"/>
  <c r="K61" i="3"/>
  <c r="I61" i="3"/>
  <c r="G61" i="3"/>
  <c r="K60" i="3"/>
  <c r="I60" i="3"/>
  <c r="G60" i="3"/>
  <c r="K59" i="3"/>
  <c r="I59" i="3"/>
  <c r="G59" i="3"/>
  <c r="K58" i="3"/>
  <c r="I58" i="3"/>
  <c r="G58" i="3"/>
  <c r="K57" i="3"/>
  <c r="I57" i="3"/>
  <c r="G57" i="3"/>
  <c r="K56" i="3"/>
  <c r="I56" i="3"/>
  <c r="G56" i="3"/>
  <c r="K55" i="3"/>
  <c r="I55" i="3"/>
  <c r="G55" i="3"/>
  <c r="K54" i="3"/>
  <c r="I54" i="3"/>
  <c r="G54" i="3"/>
  <c r="K53" i="3"/>
  <c r="I53" i="3"/>
  <c r="G53" i="3"/>
  <c r="K52" i="3"/>
  <c r="I52" i="3"/>
  <c r="G52" i="3"/>
  <c r="K51" i="3"/>
  <c r="I51" i="3"/>
  <c r="G51" i="3"/>
  <c r="K50" i="3"/>
  <c r="I50" i="3"/>
  <c r="G50" i="3"/>
  <c r="K49" i="3"/>
  <c r="I49" i="3"/>
  <c r="G49" i="3"/>
  <c r="K48" i="3"/>
  <c r="I48" i="3"/>
  <c r="G48" i="3"/>
  <c r="K47" i="3"/>
  <c r="I47" i="3"/>
  <c r="G47" i="3"/>
  <c r="K46" i="3"/>
  <c r="I46" i="3"/>
  <c r="G46" i="3"/>
  <c r="K45" i="3"/>
  <c r="I45" i="3"/>
  <c r="G45" i="3"/>
  <c r="K44" i="3"/>
  <c r="I44" i="3"/>
  <c r="G44" i="3"/>
  <c r="K43" i="3"/>
  <c r="I43" i="3"/>
  <c r="G43" i="3"/>
  <c r="K42" i="3"/>
  <c r="I42" i="3"/>
  <c r="G42" i="3"/>
  <c r="K41" i="3"/>
  <c r="I41" i="3"/>
  <c r="G41" i="3"/>
  <c r="K40" i="3"/>
  <c r="I40" i="3"/>
  <c r="G40" i="3"/>
  <c r="K39" i="3"/>
  <c r="I39" i="3"/>
  <c r="G39" i="3"/>
  <c r="K38" i="3"/>
  <c r="I38" i="3"/>
  <c r="G38" i="3"/>
  <c r="K37" i="3"/>
  <c r="I37" i="3"/>
  <c r="G37" i="3"/>
  <c r="K36" i="3"/>
  <c r="I36" i="3"/>
  <c r="G36" i="3"/>
  <c r="K35" i="3"/>
  <c r="I35" i="3"/>
  <c r="G35" i="3"/>
  <c r="K34" i="3"/>
  <c r="I34" i="3"/>
  <c r="G34" i="3"/>
  <c r="K33" i="3"/>
  <c r="I33" i="3"/>
  <c r="G33" i="3"/>
  <c r="K32" i="3"/>
  <c r="I32" i="3"/>
  <c r="G32" i="3"/>
  <c r="K31" i="3"/>
  <c r="I31" i="3"/>
  <c r="G31" i="3"/>
  <c r="K30" i="3"/>
  <c r="I30" i="3"/>
  <c r="G30" i="3"/>
  <c r="K29" i="3"/>
  <c r="I29" i="3"/>
  <c r="G29" i="3"/>
  <c r="K28" i="3"/>
  <c r="I28" i="3"/>
  <c r="G28" i="3"/>
  <c r="K27" i="3"/>
  <c r="I27" i="3"/>
  <c r="G27" i="3"/>
  <c r="K26" i="3"/>
  <c r="I26" i="3"/>
  <c r="G26" i="3"/>
  <c r="K25" i="3"/>
  <c r="I25" i="3"/>
  <c r="G25" i="3"/>
  <c r="K24" i="3"/>
  <c r="I24" i="3"/>
  <c r="G24" i="3"/>
  <c r="K23" i="3"/>
  <c r="I23" i="3"/>
  <c r="G23" i="3"/>
  <c r="K22" i="3"/>
  <c r="I22" i="3"/>
  <c r="G22" i="3"/>
  <c r="K21" i="3"/>
  <c r="I21" i="3"/>
  <c r="G21" i="3"/>
  <c r="K20" i="3"/>
  <c r="I20" i="3"/>
  <c r="G20" i="3"/>
  <c r="K19" i="3"/>
  <c r="I19" i="3"/>
  <c r="G19" i="3"/>
  <c r="K18" i="3"/>
  <c r="I18" i="3"/>
  <c r="G18" i="3"/>
  <c r="K17" i="3"/>
  <c r="I17" i="3"/>
  <c r="G17" i="3"/>
  <c r="K16" i="3"/>
  <c r="I16" i="3"/>
  <c r="G16" i="3"/>
  <c r="K15" i="3"/>
  <c r="I15" i="3"/>
  <c r="G15" i="3"/>
  <c r="K14" i="3"/>
  <c r="I14" i="3"/>
  <c r="G14" i="3"/>
  <c r="K13" i="3"/>
  <c r="K268" i="3" s="1"/>
  <c r="I13" i="3"/>
  <c r="I268" i="3" s="1"/>
  <c r="G13" i="3"/>
  <c r="G268" i="3" s="1"/>
  <c r="H15" i="2" l="1"/>
  <c r="H90" i="2" s="1"/>
  <c r="H16" i="2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F90" i="2"/>
  <c r="G90" i="2"/>
</calcChain>
</file>

<file path=xl/sharedStrings.xml><?xml version="1.0" encoding="utf-8"?>
<sst xmlns="http://schemas.openxmlformats.org/spreadsheetml/2006/main" count="1104" uniqueCount="775">
  <si>
    <t>APROBADO POR</t>
  </si>
  <si>
    <t>PREPARADO POR</t>
  </si>
  <si>
    <t>Director Ejecutivo</t>
  </si>
  <si>
    <t>Enc. Administrativo y Financiero</t>
  </si>
  <si>
    <t>Enc de Division de Contabilidad</t>
  </si>
  <si>
    <t>Lic. Erodis Diaz</t>
  </si>
  <si>
    <t xml:space="preserve">Lic. Deyanira Fernández </t>
  </si>
  <si>
    <t>Totales</t>
  </si>
  <si>
    <t>CARGOS BANCARIOS</t>
  </si>
  <si>
    <t>NOTA DE CREDITO REF. NO.210630002000030372</t>
  </si>
  <si>
    <t>NOTA DE CREDITO REF. NO.210630002000010379</t>
  </si>
  <si>
    <t>TRASFERENCIA RECIBIDA REF. 4524000030141 No. R-5506</t>
  </si>
  <si>
    <t>R-5505 NULO</t>
  </si>
  <si>
    <t>TRASFERENCIA RECIBIDA REF. 4524000010276 No. R-5504</t>
  </si>
  <si>
    <t>TRASFERENCIA RECIBIDA REF. 4524000030140 No. R-5503</t>
  </si>
  <si>
    <t>PAGO ADQUISICION CARAMAS DE SEGURIDAD REF. 237647302</t>
  </si>
  <si>
    <t>TRASFERENCIA RECIBIDA REF. 4524000030089 No. R-5502</t>
  </si>
  <si>
    <t>TRASFERENCIA RECIBIDA REF. 4524000030091No. R-5501</t>
  </si>
  <si>
    <t>TRASFERENCIA RECIBIDA REF.4524000030090 No. R-5500</t>
  </si>
  <si>
    <t>PAGO DE VIATICOS REF. 237625477</t>
  </si>
  <si>
    <t>PAGO DE VIATICOS REF. 237621768</t>
  </si>
  <si>
    <t>PAGO DE VIATICOS REF. 237621635</t>
  </si>
  <si>
    <t>PAGO DE VIATICOS REF. 237621570</t>
  </si>
  <si>
    <t>PAGO DE VIATICOS REF. 237621486</t>
  </si>
  <si>
    <t>PAGO DE VIATICOS REF. 237621390</t>
  </si>
  <si>
    <t>PAGO DE VIATICOS REF. 237621218</t>
  </si>
  <si>
    <t>PAGO DE VIATICOS REF. 237621155</t>
  </si>
  <si>
    <t>DEPOSITO RECIBIDO REF. 210624003970020244 No. R-5499</t>
  </si>
  <si>
    <t>R-5498 NULO</t>
  </si>
  <si>
    <t>TRASFERENCIA RECIBIDA REF. 202210011057948 No. R-5497</t>
  </si>
  <si>
    <t>TRASFERENCIA RECIBIDA REF. 4524000030066 No. R-5496</t>
  </si>
  <si>
    <t>TRASFERENCIA RECIBIDA REF. 4524000010135 No. R-5495</t>
  </si>
  <si>
    <t>TRASFERENCIA RECIBIDA REF.4524000010134 No. R-5494</t>
  </si>
  <si>
    <t>TRASFERENCIA RECIBIDA REF. 4524000010133 No. R-5493</t>
  </si>
  <si>
    <t>TRASFERENCIA RECIBIDA REF.4524000010131 No. R-5492</t>
  </si>
  <si>
    <t>TRASFERENCIA RECIBIDA REF.4524000010132 No. R-5491</t>
  </si>
  <si>
    <t>TRASFERENCIA RECIBIDA REF. 4524000030071 No. R-5490</t>
  </si>
  <si>
    <t>TRASFERENCIA RECIBIDA REF. 4524000030070 No. R-5489</t>
  </si>
  <si>
    <t>CONTRIBUCION ECONOIMIA REF. 23697320774</t>
  </si>
  <si>
    <t>PAGO ADQUISICION ARTICULOS FERRETEROS REF. 23689931123</t>
  </si>
  <si>
    <t>TRASFERENCIA RECIBIDA REF. 4524000010183No. R-5461</t>
  </si>
  <si>
    <t>TRASFERENCIA RECIBIDA REF. 4524000010184No. R-5460</t>
  </si>
  <si>
    <t>TRASFERENCIA RECIBIDA REF.23684882254 No. R-5488</t>
  </si>
  <si>
    <t>REPOSICIÓN CAJA  CHICA CK-4370</t>
  </si>
  <si>
    <t>TRASFERENCIA RECIBIDA REF. 4524000030101No. R-5487</t>
  </si>
  <si>
    <t>PAGO REFRIGERIO RECORRIDO ZONA FRINTERIZA REF. 23675261030</t>
  </si>
  <si>
    <t xml:space="preserve"> REEMBOLSO GASTOS PROGRAMA DE VACUNACIION REF.236752542 </t>
  </si>
  <si>
    <t>DEPOSITO RECIBIDO REF. 210601001640050315 No. R-5486</t>
  </si>
  <si>
    <t>TRASFERENCIA RECIBIDA REF.4524000030083 No. R-5485</t>
  </si>
  <si>
    <t>TRASFERENCIA RECIBIDA REF. 4524000030084 No. R-5484</t>
  </si>
  <si>
    <t>TRASFERENCIA RECIBIDA REF. 23655869929No. R-5483</t>
  </si>
  <si>
    <t>TRASFERENCIA RECIBIDA REF. 4524000010168 No. R-5482</t>
  </si>
  <si>
    <t>TRASFERENCIA RECIBIDA REF. 4524000010169No. R-5481</t>
  </si>
  <si>
    <t xml:space="preserve">PAGO DGII REF. 23639790512 </t>
  </si>
  <si>
    <t>PAGO DGII REF.  2363978770</t>
  </si>
  <si>
    <t>PAGO SERVICIO DE CONSULTORIA EXTERNA REF. 23639776477</t>
  </si>
  <si>
    <t>PAGO DE VIATICOS REF. 23639773100</t>
  </si>
  <si>
    <t>PAGO DE VIATICOS REF. 23639769947</t>
  </si>
  <si>
    <t>PAGO DE VIATICOS REF. 23639766607</t>
  </si>
  <si>
    <t>PAGO DE VIATICOS REF. 923639760164</t>
  </si>
  <si>
    <t>PAGO DE VIATICOS REF. 23639760164</t>
  </si>
  <si>
    <t>TRASFERENCIA RECIBIDA REF. 4524000010095No. R-5480</t>
  </si>
  <si>
    <t>TRASFERENCIA RECIBIDA REF. 202210010840772No. R-5479</t>
  </si>
  <si>
    <t>TRASFERENCIA RECIBIDA REF.4524000030064 No. R-5478</t>
  </si>
  <si>
    <t>TRASFERENCIA RECIBIDA REF. 4524000030063 No. R-5477</t>
  </si>
  <si>
    <t>TRASFERENCIA RECIBIDA REF. 23611148919No. R-5476</t>
  </si>
  <si>
    <t>TRASFERENCIA RECIBIDA REF.23611144294 No. R-5475</t>
  </si>
  <si>
    <t>TRASFERENCIA RECIBIDA REF.23611148919 No. R-5474</t>
  </si>
  <si>
    <t>TRASFERENCIA RECIBIDA REF.23611153569 No. R-5473</t>
  </si>
  <si>
    <t>TRASFERENCIA RECIBIDA REF. 23611224523 No. R-5472</t>
  </si>
  <si>
    <t>TRASFERENCIA RECIBIDA REF. 4524000030076 No. R-5467</t>
  </si>
  <si>
    <t>TRASFERENCIA RECIBIDA REF. 4524000030093No. R-5471</t>
  </si>
  <si>
    <t>TRASFERENCIA RECIBIDA REF. 4524000030092 No. R-5470</t>
  </si>
  <si>
    <t>TRASFERENCIA RECIBIDA REF. 4524000030091 No. R-5469</t>
  </si>
  <si>
    <t>TRASFERENCIA RECIBIDA REF. 4524000030090 No. R-5468</t>
  </si>
  <si>
    <t>TRASFERENCIA RECIBIDA REF. 4524000030099 No. R-5466</t>
  </si>
  <si>
    <t>TRASFERENCIA RECIBIDA REF.4524000030098 No. R-5465</t>
  </si>
  <si>
    <t>TRASFERENCIA RECIBIDA REF. 4524000030097 No. R-5464</t>
  </si>
  <si>
    <t>TRASFERENCIA RECIBIDA REF. 4524000030096 No. R-5463</t>
  </si>
  <si>
    <t>DEPOSITO RECIBIDO REF. 210601001640050315 No. R-5462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</si>
  <si>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</si>
  <si>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</si>
  <si>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</si>
  <si>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</si>
  <si>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</si>
  <si>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</si>
  <si>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</si>
  <si>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</si>
  <si>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</si>
  <si>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</si>
  <si>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Del 01 al 30 DE JUNIO de 2021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</si>
  <si>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</si>
  <si>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</si>
  <si>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</si>
  <si>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</si>
  <si>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</si>
  <si>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Correspondiente al 2do Trimestre del 01 de Abril al 30 de  Junio del 2021</t>
  </si>
  <si>
    <t>FECHA ADQUISICION</t>
  </si>
  <si>
    <t>FECHA REGISTRO</t>
  </si>
  <si>
    <t>CODIGO INSTITUCIONAL</t>
  </si>
  <si>
    <t>DESCRIPCIÓN</t>
  </si>
  <si>
    <t>PRECIO UNITARIO</t>
  </si>
  <si>
    <t>Abril</t>
  </si>
  <si>
    <t>VALORES RD$</t>
  </si>
  <si>
    <t>Mayo</t>
  </si>
  <si>
    <t>Junio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</si>
  <si>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</si>
  <si>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</si>
  <si>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</si>
  <si>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</si>
  <si>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</si>
  <si>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</si>
  <si>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</si>
  <si>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</si>
  <si>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</si>
  <si>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</si>
  <si>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</si>
  <si>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</si>
  <si>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</si>
  <si>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</si>
  <si>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</si>
  <si>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</si>
  <si>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</si>
  <si>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</si>
  <si>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</si>
  <si>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</si>
  <si>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</si>
  <si>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</si>
  <si>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</si>
  <si>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</si>
  <si>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</si>
  <si>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</si>
  <si>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</si>
  <si>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</si>
  <si>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</si>
  <si>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</si>
  <si>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</si>
  <si>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</si>
  <si>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</si>
  <si>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</si>
  <si>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</si>
  <si>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</si>
  <si>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</si>
  <si>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</si>
  <si>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</si>
  <si>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</si>
  <si>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</si>
  <si>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</si>
  <si>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</si>
  <si>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</si>
  <si>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</si>
  <si>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</si>
  <si>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</si>
  <si>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</si>
  <si>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</si>
  <si>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</si>
  <si>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</si>
  <si>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</si>
  <si>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</si>
  <si>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</si>
  <si>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</si>
  <si>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</si>
  <si>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</si>
  <si>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</si>
  <si>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</si>
  <si>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</si>
  <si>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</si>
  <si>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</si>
  <si>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</si>
  <si>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</si>
  <si>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</si>
  <si>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</si>
  <si>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</si>
  <si>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</si>
  <si>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</si>
  <si>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</si>
  <si>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</si>
  <si>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</si>
  <si>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</si>
  <si>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</si>
  <si>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</si>
  <si>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</si>
  <si>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</si>
  <si>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</si>
  <si>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</si>
  <si>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</si>
  <si>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</si>
  <si>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</si>
  <si>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</si>
  <si>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</si>
  <si>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</si>
  <si>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</si>
  <si>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</si>
  <si>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</si>
  <si>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</si>
  <si>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</si>
  <si>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</si>
  <si>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</si>
  <si>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</si>
  <si>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</si>
  <si>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</si>
  <si>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</si>
  <si>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</si>
  <si>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</si>
  <si>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</si>
  <si>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</si>
  <si>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CLIPS #1 PEQUEÑO 100/1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</si>
  <si>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</si>
  <si>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</si>
  <si>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</si>
  <si>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</si>
  <si>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</si>
  <si>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</si>
  <si>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</si>
  <si>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</si>
  <si>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</si>
  <si>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</si>
  <si>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</si>
  <si>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</si>
  <si>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</si>
  <si>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</si>
  <si>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</si>
  <si>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</si>
  <si>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</si>
  <si>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</si>
  <si>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</si>
  <si>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</si>
  <si>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</si>
  <si>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</si>
  <si>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</si>
  <si>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</si>
  <si>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</si>
  <si>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</si>
  <si>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</si>
  <si>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</si>
  <si>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</si>
  <si>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</si>
  <si>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</si>
  <si>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</si>
  <si>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</si>
  <si>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</si>
  <si>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</si>
  <si>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</si>
  <si>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</si>
  <si>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</si>
  <si>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</si>
  <si>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</si>
  <si>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</si>
  <si>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</si>
  <si>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</si>
  <si>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</si>
  <si>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</si>
  <si>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</si>
  <si>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</si>
  <si>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</si>
  <si>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</si>
  <si>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</si>
  <si>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</si>
  <si>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</si>
  <si>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</si>
  <si>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</si>
  <si>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</si>
  <si>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</si>
  <si>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</si>
  <si>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</si>
  <si>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</si>
  <si>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</si>
  <si>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</si>
  <si>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</si>
  <si>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</si>
  <si>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</si>
  <si>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</si>
  <si>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</si>
  <si>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</si>
  <si>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</si>
  <si>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</si>
  <si>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</si>
  <si>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</si>
  <si>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</si>
  <si>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</si>
  <si>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</si>
  <si>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</si>
  <si>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</si>
  <si>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</si>
  <si>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</si>
  <si>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</si>
  <si>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</si>
  <si>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</si>
  <si>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</si>
  <si>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</si>
  <si>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</si>
  <si>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</si>
  <si>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</si>
  <si>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</si>
  <si>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</si>
  <si>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</si>
  <si>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</si>
  <si>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</si>
  <si>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</si>
  <si>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</si>
  <si>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</si>
  <si>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</si>
  <si>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</si>
  <si>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</si>
  <si>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</si>
  <si>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</si>
  <si>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</si>
  <si>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</si>
  <si>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</si>
  <si>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</si>
  <si>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</si>
  <si>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</si>
  <si>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</si>
  <si>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</si>
  <si>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</si>
  <si>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</si>
  <si>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</si>
  <si>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</si>
  <si>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</si>
  <si>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</si>
  <si>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</si>
  <si>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</si>
  <si>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</si>
  <si>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</si>
  <si>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</si>
  <si>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</si>
  <si>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</si>
  <si>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</si>
  <si>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</si>
  <si>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</si>
  <si>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</si>
  <si>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</si>
  <si>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</si>
  <si>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</si>
  <si>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</si>
  <si>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</si>
  <si>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</si>
  <si>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</si>
  <si>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</si>
  <si>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</si>
  <si>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</si>
  <si>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</si>
  <si>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</si>
  <si>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</si>
  <si>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</si>
  <si>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</si>
  <si>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</si>
  <si>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</si>
  <si>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</si>
  <si>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</si>
  <si>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</si>
  <si>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LAPICERO AZUL PELIKAN POINTEC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</si>
  <si>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</si>
  <si>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</si>
  <si>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</si>
  <si>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</si>
  <si>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</si>
  <si>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</si>
  <si>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</si>
  <si>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</si>
  <si>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</si>
  <si>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</si>
  <si>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</si>
  <si>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</si>
  <si>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</si>
  <si>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</si>
  <si>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</si>
  <si>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</si>
  <si>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</si>
  <si>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</si>
  <si>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</si>
  <si>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</si>
  <si>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</si>
  <si>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</si>
  <si>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</si>
  <si>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</si>
  <si>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</si>
  <si>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</si>
  <si>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</si>
  <si>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</si>
  <si>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</si>
  <si>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</si>
  <si>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</si>
  <si>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</si>
  <si>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</si>
  <si>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</si>
  <si>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</si>
  <si>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</si>
  <si>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</si>
  <si>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</si>
  <si>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</si>
  <si>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</si>
  <si>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</si>
  <si>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</si>
  <si>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</si>
  <si>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</si>
  <si>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</si>
  <si>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</si>
  <si>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</si>
  <si>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</si>
  <si>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</si>
  <si>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</si>
  <si>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</si>
  <si>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</si>
  <si>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</si>
  <si>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</si>
  <si>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</si>
  <si>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</si>
  <si>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</si>
  <si>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</si>
  <si>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</si>
  <si>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</si>
  <si>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</si>
  <si>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</si>
  <si>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</si>
  <si>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</si>
  <si>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</si>
  <si>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</si>
  <si>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</si>
  <si>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</si>
  <si>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</si>
  <si>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</si>
  <si>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</si>
  <si>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</si>
  <si>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</si>
  <si>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</si>
  <si>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</si>
  <si>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</si>
  <si>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</si>
  <si>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</si>
  <si>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</si>
  <si>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</si>
  <si>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</si>
  <si>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</si>
  <si>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</si>
  <si>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</si>
  <si>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</si>
  <si>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</si>
  <si>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</si>
  <si>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</si>
  <si>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</si>
  <si>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</si>
  <si>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</si>
  <si>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</si>
  <si>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</si>
  <si>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</si>
  <si>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</si>
  <si>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</si>
  <si>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</si>
  <si>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ROLLOS TEFLON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</si>
  <si>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</si>
  <si>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</si>
  <si>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</si>
  <si>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</si>
  <si>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</si>
  <si>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</si>
  <si>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</si>
  <si>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</si>
  <si>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</si>
  <si>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</si>
  <si>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</si>
  <si>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</si>
  <si>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</si>
  <si>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</si>
  <si>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</si>
  <si>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</si>
  <si>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</si>
  <si>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</si>
  <si>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</si>
  <si>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</si>
  <si>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</si>
  <si>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</si>
  <si>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</si>
  <si>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</si>
  <si>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</si>
  <si>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</si>
  <si>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</si>
  <si>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</si>
  <si>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</si>
  <si>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</si>
  <si>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</si>
  <si>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</si>
  <si>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</si>
  <si>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</si>
  <si>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</si>
  <si>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</si>
  <si>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</si>
  <si>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</si>
  <si>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</si>
  <si>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</si>
  <si>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</si>
  <si>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</si>
  <si>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</si>
  <si>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</si>
  <si>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</si>
  <si>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</si>
  <si>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</si>
  <si>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</si>
  <si>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</si>
  <si>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</si>
  <si>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</si>
  <si>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</si>
  <si>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</si>
  <si>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</si>
  <si>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</si>
  <si>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</si>
  <si>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</si>
  <si>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</si>
  <si>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</si>
  <si>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</si>
  <si>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</si>
  <si>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</si>
  <si>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</si>
  <si>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</si>
  <si>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</si>
  <si>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</si>
  <si>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</si>
  <si>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</si>
  <si>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</si>
  <si>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</si>
  <si>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</si>
  <si>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</si>
  <si>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</si>
  <si>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</si>
  <si>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</si>
  <si>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</si>
  <si>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</si>
  <si>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</si>
  <si>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</si>
  <si>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</si>
  <si>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</si>
  <si>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</si>
  <si>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</si>
  <si>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</si>
  <si>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</si>
  <si>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</si>
  <si>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</si>
  <si>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</si>
  <si>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</si>
  <si>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TORNILLO T/FONDO 10X1-1/2</t>
  </si>
  <si>
    <t>0207</t>
  </si>
  <si>
    <t>VALVULAS CHECK DE 3/4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</si>
  <si>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</si>
  <si>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</si>
  <si>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</si>
  <si>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</si>
  <si>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</si>
  <si>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</si>
  <si>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</si>
  <si>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</si>
  <si>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</si>
  <si>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</si>
  <si>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</si>
  <si>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</si>
  <si>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</si>
  <si>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</si>
  <si>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</si>
  <si>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</si>
  <si>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</si>
  <si>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</si>
  <si>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</si>
  <si>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</si>
  <si>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</si>
  <si>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</si>
  <si>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</si>
  <si>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</si>
  <si>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</si>
  <si>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</si>
  <si>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</si>
  <si>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</si>
  <si>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</si>
  <si>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</si>
  <si>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</si>
  <si>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</si>
  <si>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</si>
  <si>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</si>
  <si>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</si>
  <si>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</si>
  <si>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</si>
  <si>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</si>
  <si>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</si>
  <si>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</si>
  <si>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</si>
  <si>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</si>
  <si>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</si>
  <si>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</si>
  <si>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</si>
  <si>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</si>
  <si>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</si>
  <si>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</si>
  <si>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</si>
  <si>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</si>
  <si>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</si>
  <si>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</si>
  <si>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</si>
  <si>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</si>
  <si>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</si>
  <si>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</si>
  <si>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</si>
  <si>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</si>
  <si>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</si>
  <si>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</si>
  <si>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</si>
  <si>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</si>
  <si>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</si>
  <si>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</si>
  <si>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</si>
  <si>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</si>
  <si>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</si>
  <si>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           Enc. de Division de Contabilidad</t>
  </si>
  <si>
    <t xml:space="preserve">              PREPARADO POR</t>
  </si>
  <si>
    <t xml:space="preserve">   Balance General</t>
  </si>
  <si>
    <t xml:space="preserve">       Al 30 de Junio del 2021</t>
  </si>
  <si>
    <t xml:space="preserve">  ( VALORES EN RD$)</t>
  </si>
  <si>
    <t>ACTIVOS</t>
  </si>
  <si>
    <t>ACTIVOS CORRIENTES</t>
  </si>
  <si>
    <t>EFECTIVO EN CAJA Y BANCOS</t>
  </si>
  <si>
    <t xml:space="preserve">      CAJA</t>
  </si>
  <si>
    <t xml:space="preserve">      BANCO RESERVAS 010-10242478-0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</si>
  <si>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</si>
  <si>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</si>
  <si>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</si>
  <si>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</si>
  <si>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</si>
  <si>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</si>
  <si>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</si>
  <si>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</si>
  <si>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</si>
  <si>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</si>
  <si>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</si>
  <si>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</si>
  <si>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</si>
  <si>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</si>
  <si>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</si>
  <si>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</si>
  <si>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</si>
  <si>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</si>
  <si>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</si>
  <si>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</si>
  <si>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</si>
  <si>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</si>
  <si>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</si>
  <si>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</si>
  <si>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</si>
  <si>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 xml:space="preserve">                                             AL 30 DE JUNIO 2021</t>
  </si>
  <si>
    <t>SALDO POR ANTIGÜEDAD</t>
  </si>
  <si>
    <t>CANT.</t>
  </si>
  <si>
    <t>FECHA RECIBIDA</t>
  </si>
  <si>
    <t>FACTURA NUM.</t>
  </si>
  <si>
    <t>NCF</t>
  </si>
  <si>
    <t xml:space="preserve">FECHA FACTURA 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</si>
  <si>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</si>
  <si>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</si>
  <si>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</si>
  <si>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</si>
  <si>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</si>
  <si>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</si>
  <si>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</si>
  <si>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</si>
  <si>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</si>
  <si>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</si>
  <si>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</si>
  <si>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</si>
  <si>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</si>
  <si>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05/06/2021</t>
  </si>
  <si>
    <t>260</t>
  </si>
  <si>
    <t xml:space="preserve">B1500030410 </t>
  </si>
  <si>
    <t>Altice Dominicana, SA</t>
  </si>
  <si>
    <t>SERVICIOS DE TELEFONICOS DEL CCDF (FLOTA)</t>
  </si>
  <si>
    <t>CREDITO</t>
  </si>
  <si>
    <t>2.2.1.2.01 /2.2.1.3.01/2.2.1.5.01</t>
  </si>
  <si>
    <t>2</t>
  </si>
  <si>
    <t>02/06/2021</t>
  </si>
  <si>
    <t>364</t>
  </si>
  <si>
    <t>B1500000003</t>
  </si>
  <si>
    <t>04/05/2021</t>
  </si>
  <si>
    <t xml:space="preserve"> SERVICIOS DE CATERING PARA 90 PERSONAS ACTIVIDAD DEL CCDF LA FRONTERA ESTA DE MADRE </t>
  </si>
  <si>
    <t>2.2.5.8.01/2.2.8.6.02</t>
  </si>
  <si>
    <t>3</t>
  </si>
  <si>
    <t>275</t>
  </si>
  <si>
    <t xml:space="preserve">B150001051 B150001052 </t>
  </si>
  <si>
    <t>GULFSTEAM PETROLEUM DOMINICANA</t>
  </si>
  <si>
    <t xml:space="preserve"> COMBUSTIBLE CORRESPONDIENTES A LOS MESES ABRIL Y MAYO 2021 PARA EL USO DEL CCDF.  </t>
  </si>
  <si>
    <t>4</t>
  </si>
  <si>
    <t>367</t>
  </si>
  <si>
    <t>B150000050</t>
  </si>
  <si>
    <t xml:space="preserve">  DISEÑO E IMPRESION DE STICKERS Y BROCHURES  PARA EL USO DEL CCDF.  </t>
  </si>
  <si>
    <t>34,810.00</t>
  </si>
  <si>
    <t>2.2.2.2.01</t>
  </si>
  <si>
    <t>5</t>
  </si>
  <si>
    <t>362</t>
  </si>
  <si>
    <t xml:space="preserve"> B1500004307 B1500004441 B150000458.</t>
  </si>
  <si>
    <t>Corporación Estatal de Radio y Televisión (CERTV)</t>
  </si>
  <si>
    <t>PAGO RTVD DEL 10% PRESUPUESTO DE PUBLICIDAD DE ACUERDO A LA LEY 134-03 ABRIL, MAYO Y JUNIO 2021</t>
  </si>
  <si>
    <t>2.2.2.1.01</t>
  </si>
  <si>
    <t>6</t>
  </si>
  <si>
    <t>390</t>
  </si>
  <si>
    <t>B1500000055</t>
  </si>
  <si>
    <t xml:space="preserve">DISEÑO E IMPRESION DE TRES BANNERS ALUSIVOS A LA ACTIVIDAD DEL CCDF LA FRONTERA ESTA DE MADRE.  </t>
  </si>
  <si>
    <t>30,857.00</t>
  </si>
  <si>
    <t>7</t>
  </si>
  <si>
    <t>313</t>
  </si>
  <si>
    <t>B1500000152</t>
  </si>
  <si>
    <t>GOBERNACION PROVINCIAL SANTIAGO</t>
  </si>
  <si>
    <t>SERVICIOS DE MANTENIMIENTO OFICINA CCDF SANTIAGO CORESPONDIENTES A LOS MESES DESDE SEPTIEMBRE 2020 HASTA ABRIL 2021.</t>
  </si>
  <si>
    <t>2.2.7.1.01</t>
  </si>
  <si>
    <t>8</t>
  </si>
  <si>
    <t>402</t>
  </si>
  <si>
    <t>B1500031032</t>
  </si>
  <si>
    <t>SERVICIOS TELEFONICOS DEL CCDF CUENTA NO. 61819630 DEL 20 DE MAYO AL 19 DE JUNIO.</t>
  </si>
  <si>
    <t>30,470.99</t>
  </si>
  <si>
    <t>9</t>
  </si>
  <si>
    <t>404</t>
  </si>
  <si>
    <t>B1500000510</t>
  </si>
  <si>
    <t>Ramirez &amp; Mojica Envoy Pack Courier Express, SRL</t>
  </si>
  <si>
    <t>ADQUISICION DE EQUIPOS PARA EL DEPARTAMENTO DE COMUNICACION S/O CCDF-DE-IN-000057-2021. NCF B1500000510.</t>
  </si>
  <si>
    <t>167,666.20</t>
  </si>
  <si>
    <t xml:space="preserve">2.3.9.2.01  2.6.2.1.01   2.6.1.3.01  2.6.2.3.01  </t>
  </si>
  <si>
    <t>10</t>
  </si>
  <si>
    <t>406</t>
  </si>
  <si>
    <t>B1500000634</t>
  </si>
  <si>
    <t>Padron Office Supply, SRL</t>
  </si>
  <si>
    <t>MATERIALES GASTABLES DE OFICINA DEL CCDF 2DO TRIMESTRE S/O CCDF-SG-032-2021 D/F 30/05/2021. NCF B1500000634.</t>
  </si>
  <si>
    <t>27,544.00</t>
  </si>
  <si>
    <t>2.3.9.2.01/2.3.9.6.01/2.3.3.1.01/2.3.3.2.01</t>
  </si>
  <si>
    <t>11</t>
  </si>
  <si>
    <t>408</t>
  </si>
  <si>
    <t>B1500000108</t>
  </si>
  <si>
    <t>Jones Dataelectric, SRL</t>
  </si>
  <si>
    <t>CAMBIO DE MOTOR AIRE ACONDICIONADO DE LA OFICINA DIRECCION EJECUTIVA DEL CCDF.</t>
  </si>
  <si>
    <t>12,168.16</t>
  </si>
  <si>
    <t>2.2.7.2.08</t>
  </si>
  <si>
    <t>12</t>
  </si>
  <si>
    <t>410</t>
  </si>
  <si>
    <t>B1500000609</t>
  </si>
  <si>
    <t>Suministros Guipack, SRL</t>
  </si>
  <si>
    <t xml:space="preserve">ADQUISICION MATERIALES DE LIMPIEZA 2DO TRIMESTRE CCDF-SG-033-2021 MAYO 2021. </t>
  </si>
  <si>
    <t>56,111.52</t>
  </si>
  <si>
    <t>2.3.9.3.01/2.3.9.1.01/2.3.3.2.01</t>
  </si>
  <si>
    <t>13</t>
  </si>
  <si>
    <t>414</t>
  </si>
  <si>
    <t>B1500000757</t>
  </si>
  <si>
    <t>Maxibodegas Eop Del Caribe, SRL</t>
  </si>
  <si>
    <t xml:space="preserve"> ADQUISICION DE ALIMENTOS Y BEBIDAS  2DO TRIMESTRE CCDF</t>
  </si>
  <si>
    <t>23,280.03 </t>
  </si>
  <si>
    <t>14</t>
  </si>
  <si>
    <t>416</t>
  </si>
  <si>
    <t>B1500000001</t>
  </si>
  <si>
    <t>Manuel Carlos Ramirez Obispo</t>
  </si>
  <si>
    <t>Honorarios por Servicios Juridicos al CCDF</t>
  </si>
  <si>
    <t>2.2.8.7.02</t>
  </si>
  <si>
    <t xml:space="preserve">TOTAL CUENTAS POR PAGAR </t>
  </si>
  <si>
    <t>Lic.  Deyanira Fernández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</si>
  <si>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</si>
  <si>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</t>
  </si>
  <si>
    <t>REVISADO POR</t>
  </si>
  <si>
    <t>Lic. Erodis Díaz</t>
  </si>
  <si>
    <t xml:space="preserve"> Lic. Crismairi Rodriguez</t>
  </si>
  <si>
    <t xml:space="preserve">       Enc. Administrativo y Financiero</t>
  </si>
  <si>
    <t xml:space="preserve">   Lic. Crismairi Rodriguez</t>
  </si>
  <si>
    <t xml:space="preserve">   REVISADO POR </t>
  </si>
  <si>
    <t xml:space="preserve">      Director Ejecutivo</t>
  </si>
  <si>
    <t xml:space="preserve">      Lic. Erodis Diaz</t>
  </si>
  <si>
    <t xml:space="preserve">                         Enc. Administrativo y Financiero</t>
  </si>
  <si>
    <t xml:space="preserve">                                     APROBADO POR</t>
  </si>
  <si>
    <t xml:space="preserve">         PREPARADO POR:</t>
  </si>
  <si>
    <t xml:space="preserve">    Licda. Deyanira Fernández</t>
  </si>
  <si>
    <t>REVISADO POR:</t>
  </si>
  <si>
    <t xml:space="preserve">         APROBADO POR:</t>
  </si>
  <si>
    <t xml:space="preserve">       Lic. Erodis Diaz</t>
  </si>
  <si>
    <t xml:space="preserve">          DIRECTOR EJECUTIVO</t>
  </si>
  <si>
    <t xml:space="preserve">       ENC. DIVISION DE CONTABILIDAD</t>
  </si>
  <si>
    <t>Licda. Crismairi Rodríguez</t>
  </si>
  <si>
    <t xml:space="preserve">                                  Licda. Crismairi Rodríguez</t>
  </si>
  <si>
    <t xml:space="preserve">                Licda. Deyanira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</si>
</sst>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b/>
      <sz val="9"/>
      <color theme="1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41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</cellStyleXfs>
  <cellXfs count="31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43" fontId="0" fillId="0" borderId="0" xfId="1" applyFont="1"/>
    <xf numFmtId="165" fontId="10" fillId="0" borderId="0" xfId="0" applyNumberFormat="1" applyFont="1" applyAlignment="1">
      <alignment horizontal="left"/>
    </xf>
    <xf numFmtId="43" fontId="11" fillId="0" borderId="1" xfId="1" applyFont="1" applyBorder="1"/>
    <xf numFmtId="164" fontId="11" fillId="0" borderId="1" xfId="0" applyNumberFormat="1" applyFont="1" applyBorder="1"/>
    <xf numFmtId="4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43" fontId="14" fillId="0" borderId="1" xfId="1" applyFont="1" applyBorder="1"/>
    <xf numFmtId="43" fontId="14" fillId="2" borderId="1" xfId="1" applyFont="1" applyFill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0" fontId="10" fillId="0" borderId="0" xfId="0" applyFont="1" applyAlignment="1">
      <alignment horizontal="left"/>
    </xf>
    <xf numFmtId="43" fontId="14" fillId="0" borderId="1" xfId="1" applyFont="1" applyFill="1" applyBorder="1"/>
    <xf numFmtId="43" fontId="15" fillId="2" borderId="1" xfId="1" applyFont="1" applyFill="1" applyBorder="1"/>
    <xf numFmtId="43" fontId="16" fillId="2" borderId="1" xfId="1" applyFont="1" applyFill="1" applyBorder="1"/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23" fillId="2" borderId="0" xfId="0" applyFont="1" applyFill="1" applyAlignment="1">
      <alignment vertical="center" wrapText="1"/>
    </xf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30" fillId="4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 wrapText="1"/>
    </xf>
    <xf numFmtId="166" fontId="31" fillId="0" borderId="5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49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left"/>
    </xf>
    <xf numFmtId="167" fontId="32" fillId="0" borderId="6" xfId="3" applyFont="1" applyFill="1" applyBorder="1" applyAlignment="1">
      <alignment horizontal="center"/>
    </xf>
    <xf numFmtId="49" fontId="33" fillId="0" borderId="6" xfId="3" applyNumberFormat="1" applyFont="1" applyFill="1" applyBorder="1" applyAlignment="1">
      <alignment horizontal="center"/>
    </xf>
    <xf numFmtId="167" fontId="33" fillId="0" borderId="6" xfId="3" applyFont="1" applyFill="1" applyBorder="1" applyAlignment="1">
      <alignment horizontal="center"/>
    </xf>
    <xf numFmtId="0" fontId="33" fillId="0" borderId="7" xfId="0" applyFont="1" applyBorder="1" applyAlignment="1">
      <alignment horizontal="center"/>
    </xf>
    <xf numFmtId="164" fontId="33" fillId="0" borderId="6" xfId="0" applyNumberFormat="1" applyFont="1" applyBorder="1"/>
    <xf numFmtId="0" fontId="30" fillId="0" borderId="6" xfId="0" applyFont="1" applyBorder="1" applyAlignment="1">
      <alignment horizontal="center" vertical="center"/>
    </xf>
    <xf numFmtId="167" fontId="34" fillId="0" borderId="8" xfId="3" applyFont="1" applyBorder="1"/>
    <xf numFmtId="0" fontId="35" fillId="0" borderId="0" xfId="0" applyFont="1"/>
    <xf numFmtId="0" fontId="34" fillId="0" borderId="6" xfId="0" applyFont="1" applyBorder="1" applyAlignment="1">
      <alignment horizontal="center"/>
    </xf>
    <xf numFmtId="0" fontId="31" fillId="0" borderId="6" xfId="0" applyFont="1" applyBorder="1"/>
    <xf numFmtId="167" fontId="32" fillId="0" borderId="6" xfId="3" applyFont="1" applyFill="1" applyBorder="1"/>
    <xf numFmtId="164" fontId="32" fillId="0" borderId="6" xfId="0" applyNumberFormat="1" applyFont="1" applyBorder="1"/>
    <xf numFmtId="0" fontId="31" fillId="0" borderId="6" xfId="0" applyFont="1" applyBorder="1" applyAlignment="1">
      <alignment horizontal="left" wrapText="1"/>
    </xf>
    <xf numFmtId="166" fontId="31" fillId="0" borderId="9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49" fontId="31" fillId="0" borderId="10" xfId="0" applyNumberFormat="1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167" fontId="32" fillId="0" borderId="10" xfId="3" applyFont="1" applyFill="1" applyBorder="1" applyAlignment="1">
      <alignment horizontal="center"/>
    </xf>
    <xf numFmtId="49" fontId="33" fillId="0" borderId="10" xfId="3" applyNumberFormat="1" applyFont="1" applyFill="1" applyBorder="1" applyAlignment="1">
      <alignment horizontal="center"/>
    </xf>
    <xf numFmtId="167" fontId="33" fillId="0" borderId="10" xfId="3" applyFont="1" applyFill="1" applyBorder="1" applyAlignment="1">
      <alignment horizontal="center"/>
    </xf>
    <xf numFmtId="0" fontId="33" fillId="0" borderId="11" xfId="0" applyFont="1" applyBorder="1" applyAlignment="1">
      <alignment horizontal="center"/>
    </xf>
    <xf numFmtId="164" fontId="33" fillId="0" borderId="10" xfId="0" applyNumberFormat="1" applyFont="1" applyBorder="1"/>
    <xf numFmtId="0" fontId="34" fillId="0" borderId="10" xfId="0" applyFont="1" applyBorder="1" applyAlignment="1">
      <alignment horizontal="center"/>
    </xf>
    <xf numFmtId="167" fontId="34" fillId="0" borderId="12" xfId="3" applyFont="1" applyBorder="1"/>
    <xf numFmtId="166" fontId="31" fillId="0" borderId="13" xfId="0" applyNumberFormat="1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49" fontId="31" fillId="0" borderId="14" xfId="0" applyNumberFormat="1" applyFont="1" applyBorder="1" applyAlignment="1">
      <alignment horizontal="center"/>
    </xf>
    <xf numFmtId="0" fontId="31" fillId="0" borderId="14" xfId="0" applyFont="1" applyBorder="1" applyAlignment="1">
      <alignment horizontal="left"/>
    </xf>
    <xf numFmtId="167" fontId="32" fillId="0" borderId="14" xfId="3" applyFont="1" applyFill="1" applyBorder="1" applyAlignment="1">
      <alignment horizontal="center"/>
    </xf>
    <xf numFmtId="49" fontId="33" fillId="0" borderId="14" xfId="3" applyNumberFormat="1" applyFont="1" applyFill="1" applyBorder="1" applyAlignment="1">
      <alignment horizontal="center"/>
    </xf>
    <xf numFmtId="167" fontId="33" fillId="0" borderId="14" xfId="3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164" fontId="33" fillId="0" borderId="14" xfId="0" applyNumberFormat="1" applyFont="1" applyBorder="1"/>
    <xf numFmtId="0" fontId="34" fillId="0" borderId="14" xfId="0" applyFont="1" applyBorder="1" applyAlignment="1">
      <alignment horizontal="center"/>
    </xf>
    <xf numFmtId="167" fontId="34" fillId="0" borderId="16" xfId="3" applyFont="1" applyBorder="1"/>
    <xf numFmtId="166" fontId="31" fillId="0" borderId="17" xfId="0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166" fontId="31" fillId="0" borderId="19" xfId="0" applyNumberFormat="1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31" fillId="0" borderId="20" xfId="0" applyFont="1" applyBorder="1" applyAlignment="1">
      <alignment horizontal="left"/>
    </xf>
    <xf numFmtId="167" fontId="32" fillId="0" borderId="10" xfId="3" applyFont="1" applyFill="1" applyBorder="1"/>
    <xf numFmtId="164" fontId="32" fillId="0" borderId="14" xfId="0" applyNumberFormat="1" applyFont="1" applyBorder="1"/>
    <xf numFmtId="0" fontId="29" fillId="0" borderId="6" xfId="0" applyFont="1" applyBorder="1" applyAlignment="1">
      <alignment horizontal="center"/>
    </xf>
    <xf numFmtId="167" fontId="36" fillId="0" borderId="6" xfId="3" applyFont="1" applyFill="1" applyBorder="1"/>
    <xf numFmtId="167" fontId="36" fillId="0" borderId="6" xfId="3" applyFont="1" applyFill="1" applyBorder="1" applyAlignment="1">
      <alignment horizontal="center"/>
    </xf>
    <xf numFmtId="0" fontId="29" fillId="0" borderId="6" xfId="0" applyFont="1" applyBorder="1"/>
    <xf numFmtId="0" fontId="29" fillId="0" borderId="6" xfId="0" applyFont="1" applyBorder="1" applyAlignment="1">
      <alignment horizontal="left"/>
    </xf>
    <xf numFmtId="14" fontId="31" fillId="0" borderId="6" xfId="0" applyNumberFormat="1" applyFont="1" applyBorder="1" applyAlignment="1">
      <alignment horizontal="center"/>
    </xf>
    <xf numFmtId="164" fontId="17" fillId="4" borderId="24" xfId="0" applyNumberFormat="1" applyFont="1" applyFill="1" applyBorder="1"/>
    <xf numFmtId="164" fontId="17" fillId="4" borderId="25" xfId="0" applyNumberFormat="1" applyFont="1" applyFill="1" applyBorder="1"/>
    <xf numFmtId="0" fontId="0" fillId="4" borderId="10" xfId="0" applyFill="1" applyBorder="1"/>
    <xf numFmtId="164" fontId="30" fillId="4" borderId="10" xfId="0" applyNumberFormat="1" applyFont="1" applyFill="1" applyBorder="1"/>
    <xf numFmtId="164" fontId="30" fillId="4" borderId="12" xfId="0" applyNumberFormat="1" applyFont="1" applyFill="1" applyBorder="1"/>
    <xf numFmtId="0" fontId="27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center" vertical="center"/>
    </xf>
    <xf numFmtId="164" fontId="27" fillId="0" borderId="0" xfId="2" applyNumberFormat="1" applyFont="1" applyBorder="1" applyAlignment="1">
      <alignment horizontal="center" vertical="center"/>
    </xf>
    <xf numFmtId="0" fontId="26" fillId="0" borderId="0" xfId="2" applyFont="1" applyBorder="1" applyAlignment="1">
      <alignment horizontal="center" vertical="center"/>
    </xf>
    <xf numFmtId="0" fontId="39" fillId="0" borderId="0" xfId="2" applyFont="1" applyBorder="1" applyAlignment="1">
      <alignment horizontal="center" vertical="center"/>
    </xf>
    <xf numFmtId="0" fontId="31" fillId="0" borderId="0" xfId="0" applyFont="1"/>
    <xf numFmtId="0" fontId="8" fillId="0" borderId="0" xfId="0" applyFont="1"/>
    <xf numFmtId="0" fontId="40" fillId="0" borderId="0" xfId="0" applyFont="1" applyAlignment="1">
      <alignment horizontal="center"/>
    </xf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2" fillId="2" borderId="0" xfId="4" applyFont="1" applyFill="1">
      <alignment wrapText="1"/>
    </xf>
    <xf numFmtId="0" fontId="42" fillId="2" borderId="0" xfId="4" applyFont="1" applyFill="1" applyAlignment="1">
      <alignment horizontal="center" wrapText="1"/>
    </xf>
    <xf numFmtId="0" fontId="43" fillId="2" borderId="0" xfId="4" applyFont="1" applyFill="1">
      <alignment wrapText="1"/>
    </xf>
    <xf numFmtId="0" fontId="44" fillId="0" borderId="0" xfId="2" applyFont="1" applyAlignment="1">
      <alignment vertical="center"/>
    </xf>
    <xf numFmtId="0" fontId="19" fillId="2" borderId="0" xfId="0" applyFont="1" applyFill="1" applyAlignment="1">
      <alignment vertical="center"/>
    </xf>
    <xf numFmtId="0" fontId="6" fillId="2" borderId="0" xfId="0" applyFont="1" applyFill="1"/>
    <xf numFmtId="0" fontId="42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left" vertical="center"/>
    </xf>
    <xf numFmtId="164" fontId="48" fillId="2" borderId="0" xfId="1" applyNumberFormat="1" applyFont="1" applyFill="1" applyAlignment="1">
      <alignment horizontal="center" vertical="center"/>
    </xf>
    <xf numFmtId="0" fontId="49" fillId="2" borderId="0" xfId="0" applyFont="1" applyFill="1" applyAlignment="1">
      <alignment horizontal="center" wrapText="1"/>
    </xf>
    <xf numFmtId="43" fontId="47" fillId="2" borderId="0" xfId="1" applyFont="1" applyFill="1" applyAlignment="1">
      <alignment horizontal="left" vertical="center"/>
    </xf>
    <xf numFmtId="0" fontId="49" fillId="2" borderId="0" xfId="0" quotePrefix="1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43" fontId="48" fillId="2" borderId="0" xfId="1" applyFont="1" applyFill="1" applyAlignment="1">
      <alignment horizontal="left" vertical="center"/>
    </xf>
    <xf numFmtId="0" fontId="50" fillId="2" borderId="0" xfId="0" applyFont="1" applyFill="1" applyAlignment="1">
      <alignment horizontal="left"/>
    </xf>
    <xf numFmtId="164" fontId="19" fillId="2" borderId="26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164" fontId="1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43" fontId="48" fillId="2" borderId="26" xfId="1" applyFont="1" applyFill="1" applyBorder="1" applyAlignment="1">
      <alignment horizontal="left" vertical="center"/>
    </xf>
    <xf numFmtId="164" fontId="48" fillId="2" borderId="0" xfId="1" applyNumberFormat="1" applyFont="1" applyFill="1" applyAlignment="1">
      <alignment vertical="center" wrapText="1"/>
    </xf>
    <xf numFmtId="164" fontId="14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8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1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vertical="center"/>
    </xf>
    <xf numFmtId="43" fontId="19" fillId="2" borderId="0" xfId="1" applyFont="1" applyFill="1" applyAlignment="1">
      <alignment horizontal="left" vertical="center"/>
    </xf>
    <xf numFmtId="164" fontId="19" fillId="2" borderId="27" xfId="0" applyNumberFormat="1" applyFont="1" applyFill="1" applyBorder="1" applyAlignment="1">
      <alignment vertical="center" wrapText="1"/>
    </xf>
    <xf numFmtId="0" fontId="48" fillId="2" borderId="0" xfId="0" applyFont="1" applyFill="1" applyAlignment="1">
      <alignment vertical="center" wrapText="1"/>
    </xf>
    <xf numFmtId="43" fontId="46" fillId="2" borderId="0" xfId="1" applyFont="1" applyFill="1" applyAlignment="1">
      <alignment horizontal="left" vertical="center"/>
    </xf>
    <xf numFmtId="0" fontId="47" fillId="2" borderId="0" xfId="0" applyFont="1" applyFill="1" applyAlignment="1">
      <alignment vertical="center" wrapText="1"/>
    </xf>
    <xf numFmtId="43" fontId="51" fillId="2" borderId="0" xfId="1" applyFont="1" applyFill="1"/>
    <xf numFmtId="164" fontId="52" fillId="2" borderId="0" xfId="1" applyNumberFormat="1" applyFont="1" applyFill="1" applyAlignment="1">
      <alignment vertical="center" wrapText="1"/>
    </xf>
    <xf numFmtId="164" fontId="19" fillId="2" borderId="28" xfId="1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vertical="center" wrapText="1"/>
    </xf>
    <xf numFmtId="164" fontId="48" fillId="2" borderId="28" xfId="1" applyNumberFormat="1" applyFont="1" applyFill="1" applyBorder="1" applyAlignment="1">
      <alignment vertical="center" wrapText="1"/>
    </xf>
    <xf numFmtId="164" fontId="19" fillId="2" borderId="27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/>
    <xf numFmtId="14" fontId="53" fillId="2" borderId="0" xfId="0" applyNumberFormat="1" applyFont="1" applyFill="1" applyAlignment="1">
      <alignment horizontal="center"/>
    </xf>
    <xf numFmtId="0" fontId="15" fillId="0" borderId="0" xfId="0" applyFont="1"/>
    <xf numFmtId="14" fontId="55" fillId="2" borderId="0" xfId="0" applyNumberFormat="1" applyFont="1" applyFill="1" applyAlignment="1">
      <alignment horizontal="center"/>
    </xf>
    <xf numFmtId="0" fontId="13" fillId="2" borderId="29" xfId="0" applyFont="1" applyFill="1" applyBorder="1" applyAlignment="1">
      <alignment horizontal="left" vertical="center"/>
    </xf>
    <xf numFmtId="0" fontId="47" fillId="2" borderId="29" xfId="0" applyFont="1" applyFill="1" applyBorder="1" applyAlignment="1">
      <alignment vertical="center" wrapText="1"/>
    </xf>
    <xf numFmtId="0" fontId="0" fillId="2" borderId="29" xfId="0" applyFill="1" applyBorder="1"/>
    <xf numFmtId="0" fontId="58" fillId="2" borderId="0" xfId="0" applyFont="1" applyFill="1"/>
    <xf numFmtId="0" fontId="58" fillId="2" borderId="0" xfId="0" applyFont="1" applyFill="1" applyAlignment="1">
      <alignment wrapText="1"/>
    </xf>
    <xf numFmtId="167" fontId="58" fillId="2" borderId="0" xfId="5" applyFont="1" applyFill="1" applyBorder="1"/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28" fillId="2" borderId="0" xfId="0" applyFont="1" applyFill="1"/>
    <xf numFmtId="0" fontId="63" fillId="2" borderId="0" xfId="0" applyFont="1" applyFill="1"/>
    <xf numFmtId="0" fontId="63" fillId="2" borderId="0" xfId="0" applyFont="1" applyFill="1" applyAlignment="1">
      <alignment wrapText="1"/>
    </xf>
    <xf numFmtId="167" fontId="63" fillId="2" borderId="0" xfId="5" applyFont="1" applyFill="1" applyBorder="1"/>
    <xf numFmtId="0" fontId="59" fillId="2" borderId="0" xfId="0" applyFont="1" applyFill="1"/>
    <xf numFmtId="0" fontId="59" fillId="5" borderId="6" xfId="0" applyFont="1" applyFill="1" applyBorder="1" applyAlignment="1">
      <alignment horizontal="center" vertical="center" wrapText="1"/>
    </xf>
    <xf numFmtId="167" fontId="59" fillId="5" borderId="6" xfId="5" applyFont="1" applyFill="1" applyBorder="1" applyAlignment="1">
      <alignment horizontal="center" vertical="center" wrapText="1"/>
    </xf>
    <xf numFmtId="0" fontId="64" fillId="5" borderId="6" xfId="0" applyFont="1" applyFill="1" applyBorder="1" applyAlignment="1">
      <alignment horizontal="center" vertical="center" wrapText="1"/>
    </xf>
    <xf numFmtId="0" fontId="65" fillId="5" borderId="6" xfId="0" applyFont="1" applyFill="1" applyBorder="1" applyAlignment="1">
      <alignment horizontal="center" vertical="center" wrapText="1"/>
    </xf>
    <xf numFmtId="0" fontId="58" fillId="0" borderId="0" xfId="0" applyFont="1"/>
    <xf numFmtId="49" fontId="63" fillId="0" borderId="6" xfId="0" applyNumberFormat="1" applyFont="1" applyBorder="1" applyAlignment="1">
      <alignment horizontal="center" vertical="center"/>
    </xf>
    <xf numFmtId="49" fontId="66" fillId="0" borderId="6" xfId="0" applyNumberFormat="1" applyFont="1" applyBorder="1" applyAlignment="1">
      <alignment horizontal="center" vertical="center"/>
    </xf>
    <xf numFmtId="49" fontId="63" fillId="0" borderId="6" xfId="0" applyNumberFormat="1" applyFont="1" applyBorder="1" applyAlignment="1">
      <alignment horizontal="center" vertical="center" wrapText="1"/>
    </xf>
    <xf numFmtId="49" fontId="67" fillId="0" borderId="6" xfId="0" applyNumberFormat="1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 wrapText="1"/>
    </xf>
    <xf numFmtId="167" fontId="63" fillId="6" borderId="6" xfId="5" applyFont="1" applyFill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0" fontId="63" fillId="0" borderId="6" xfId="0" applyFont="1" applyBorder="1" applyAlignment="1">
      <alignment horizontal="left" vertical="center" wrapText="1"/>
    </xf>
    <xf numFmtId="167" fontId="63" fillId="0" borderId="6" xfId="5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0" fontId="63" fillId="0" borderId="6" xfId="0" applyFont="1" applyBorder="1" applyAlignment="1">
      <alignment horizontal="center" vertical="center" wrapText="1"/>
    </xf>
    <xf numFmtId="0" fontId="69" fillId="0" borderId="6" xfId="0" applyFont="1" applyBorder="1" applyAlignment="1">
      <alignment horizontal="center" vertical="center" wrapText="1"/>
    </xf>
    <xf numFmtId="167" fontId="63" fillId="0" borderId="6" xfId="5" applyFont="1" applyFill="1" applyBorder="1" applyAlignment="1">
      <alignment vertical="center"/>
    </xf>
    <xf numFmtId="14" fontId="6" fillId="0" borderId="6" xfId="0" applyNumberFormat="1" applyFont="1" applyBorder="1" applyAlignment="1">
      <alignment horizontal="center" vertical="center"/>
    </xf>
    <xf numFmtId="49" fontId="67" fillId="0" borderId="6" xfId="0" applyNumberFormat="1" applyFont="1" applyBorder="1" applyAlignment="1">
      <alignment horizontal="center" vertical="center" wrapText="1"/>
    </xf>
    <xf numFmtId="14" fontId="70" fillId="0" borderId="6" xfId="0" applyNumberFormat="1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 wrapText="1"/>
    </xf>
    <xf numFmtId="0" fontId="68" fillId="0" borderId="0" xfId="0" applyFont="1"/>
    <xf numFmtId="167" fontId="63" fillId="0" borderId="6" xfId="5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167" fontId="63" fillId="0" borderId="0" xfId="5" applyFont="1" applyAlignment="1">
      <alignment horizontal="center" vertical="center"/>
    </xf>
    <xf numFmtId="0" fontId="63" fillId="6" borderId="6" xfId="0" applyFont="1" applyFill="1" applyBorder="1" applyAlignment="1">
      <alignment horizontal="center" vertical="center" wrapText="1"/>
    </xf>
    <xf numFmtId="49" fontId="67" fillId="0" borderId="18" xfId="0" applyNumberFormat="1" applyFont="1" applyBorder="1" applyAlignment="1">
      <alignment horizontal="center" vertical="center"/>
    </xf>
    <xf numFmtId="14" fontId="70" fillId="0" borderId="18" xfId="0" applyNumberFormat="1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 wrapText="1"/>
    </xf>
    <xf numFmtId="0" fontId="69" fillId="0" borderId="18" xfId="0" applyFont="1" applyBorder="1" applyAlignment="1">
      <alignment horizontal="center" vertical="center" wrapText="1"/>
    </xf>
    <xf numFmtId="4" fontId="63" fillId="6" borderId="18" xfId="0" applyNumberFormat="1" applyFont="1" applyFill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/>
    </xf>
    <xf numFmtId="0" fontId="63" fillId="0" borderId="18" xfId="0" applyFont="1" applyBorder="1" applyAlignment="1">
      <alignment horizontal="left" vertical="center" wrapText="1"/>
    </xf>
    <xf numFmtId="0" fontId="63" fillId="0" borderId="18" xfId="0" applyFont="1" applyBorder="1" applyAlignment="1">
      <alignment horizontal="center" vertical="center"/>
    </xf>
    <xf numFmtId="167" fontId="63" fillId="6" borderId="18" xfId="5" applyFont="1" applyFill="1" applyBorder="1" applyAlignment="1">
      <alignment horizontal="center" vertical="center"/>
    </xf>
    <xf numFmtId="167" fontId="63" fillId="0" borderId="18" xfId="5" applyFont="1" applyBorder="1" applyAlignment="1">
      <alignment horizontal="center" vertical="center"/>
    </xf>
    <xf numFmtId="4" fontId="63" fillId="6" borderId="6" xfId="0" applyNumberFormat="1" applyFont="1" applyFill="1" applyBorder="1" applyAlignment="1">
      <alignment horizontal="center" vertical="center" wrapText="1"/>
    </xf>
    <xf numFmtId="49" fontId="63" fillId="0" borderId="7" xfId="0" applyNumberFormat="1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/>
    </xf>
    <xf numFmtId="167" fontId="63" fillId="0" borderId="31" xfId="5" applyFont="1" applyBorder="1" applyAlignment="1">
      <alignment horizontal="center" vertical="center"/>
    </xf>
    <xf numFmtId="49" fontId="67" fillId="0" borderId="20" xfId="0" applyNumberFormat="1" applyFont="1" applyBorder="1" applyAlignment="1">
      <alignment horizontal="center" vertical="center"/>
    </xf>
    <xf numFmtId="14" fontId="70" fillId="0" borderId="20" xfId="0" applyNumberFormat="1" applyFont="1" applyBorder="1" applyAlignment="1">
      <alignment horizontal="center" vertical="center"/>
    </xf>
    <xf numFmtId="0" fontId="63" fillId="0" borderId="20" xfId="0" applyFont="1" applyBorder="1" applyAlignment="1">
      <alignment horizontal="center" vertical="center"/>
    </xf>
    <xf numFmtId="0" fontId="69" fillId="0" borderId="20" xfId="0" applyFont="1" applyBorder="1" applyAlignment="1">
      <alignment horizontal="center" vertical="center" wrapText="1"/>
    </xf>
    <xf numFmtId="0" fontId="63" fillId="6" borderId="20" xfId="0" applyFont="1" applyFill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/>
    </xf>
    <xf numFmtId="0" fontId="63" fillId="0" borderId="20" xfId="0" applyFont="1" applyBorder="1" applyAlignment="1">
      <alignment vertical="center"/>
    </xf>
    <xf numFmtId="167" fontId="63" fillId="6" borderId="20" xfId="5" applyFont="1" applyFill="1" applyBorder="1" applyAlignment="1">
      <alignment horizontal="center" vertical="center"/>
    </xf>
    <xf numFmtId="167" fontId="63" fillId="0" borderId="20" xfId="5" applyFont="1" applyBorder="1" applyAlignment="1">
      <alignment horizontal="center" vertical="center"/>
    </xf>
    <xf numFmtId="167" fontId="63" fillId="6" borderId="6" xfId="5" applyFont="1" applyFill="1" applyBorder="1" applyAlignment="1">
      <alignment horizontal="center" vertical="center" wrapText="1"/>
    </xf>
    <xf numFmtId="0" fontId="63" fillId="0" borderId="6" xfId="0" applyFont="1" applyBorder="1" applyAlignment="1">
      <alignment horizontal="center"/>
    </xf>
    <xf numFmtId="164" fontId="59" fillId="0" borderId="6" xfId="0" applyNumberFormat="1" applyFont="1" applyBorder="1"/>
    <xf numFmtId="0" fontId="28" fillId="0" borderId="0" xfId="0" applyFont="1"/>
    <xf numFmtId="0" fontId="59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59" fillId="0" borderId="0" xfId="0" applyNumberFormat="1" applyFont="1"/>
    <xf numFmtId="0" fontId="64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164" fontId="64" fillId="0" borderId="0" xfId="0" applyNumberFormat="1" applyFont="1"/>
    <xf numFmtId="0" fontId="67" fillId="2" borderId="0" xfId="0" applyFont="1" applyFill="1"/>
    <xf numFmtId="167" fontId="67" fillId="0" borderId="0" xfId="5" applyFont="1" applyFill="1" applyBorder="1"/>
    <xf numFmtId="0" fontId="5" fillId="2" borderId="0" xfId="0" applyFont="1" applyFill="1"/>
    <xf numFmtId="167" fontId="66" fillId="2" borderId="0" xfId="5" applyFont="1" applyFill="1" applyBorder="1"/>
    <xf numFmtId="0" fontId="66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/>
    </xf>
    <xf numFmtId="0" fontId="73" fillId="2" borderId="0" xfId="0" applyFont="1" applyFill="1" applyAlignment="1">
      <alignment horizontal="center" vertical="center"/>
    </xf>
    <xf numFmtId="0" fontId="73" fillId="2" borderId="0" xfId="0" applyFont="1" applyFill="1" applyAlignment="1">
      <alignment vertical="center"/>
    </xf>
    <xf numFmtId="167" fontId="67" fillId="2" borderId="0" xfId="5" applyFont="1" applyFill="1" applyBorder="1" applyAlignment="1">
      <alignment vertical="center"/>
    </xf>
    <xf numFmtId="0" fontId="67" fillId="2" borderId="0" xfId="0" applyFont="1" applyFill="1" applyAlignment="1">
      <alignment vertical="center"/>
    </xf>
    <xf numFmtId="0" fontId="73" fillId="2" borderId="0" xfId="0" applyFont="1" applyFill="1" applyAlignment="1">
      <alignment horizontal="center"/>
    </xf>
    <xf numFmtId="0" fontId="73" fillId="2" borderId="32" xfId="0" applyFont="1" applyFill="1" applyBorder="1" applyAlignment="1">
      <alignment horizontal="center"/>
    </xf>
    <xf numFmtId="0" fontId="73" fillId="2" borderId="32" xfId="0" applyFont="1" applyFill="1" applyBorder="1" applyAlignment="1">
      <alignment vertical="center" wrapText="1"/>
    </xf>
    <xf numFmtId="0" fontId="73" fillId="2" borderId="32" xfId="0" applyFont="1" applyFill="1" applyBorder="1" applyAlignment="1">
      <alignment vertical="center"/>
    </xf>
    <xf numFmtId="0" fontId="75" fillId="2" borderId="0" xfId="0" applyFont="1" applyFill="1" applyAlignment="1">
      <alignment vertical="center"/>
    </xf>
    <xf numFmtId="0" fontId="78" fillId="0" borderId="0" xfId="0" applyFont="1" applyAlignment="1">
      <alignment horizontal="center" vertical="center"/>
    </xf>
    <xf numFmtId="0" fontId="73" fillId="2" borderId="0" xfId="0" applyFont="1" applyFill="1" applyAlignment="1">
      <alignment horizontal="center" vertical="center" wrapText="1"/>
    </xf>
    <xf numFmtId="49" fontId="58" fillId="2" borderId="0" xfId="0" applyNumberFormat="1" applyFont="1" applyFill="1" applyAlignment="1">
      <alignment horizontal="center" wrapText="1"/>
    </xf>
    <xf numFmtId="0" fontId="58" fillId="0" borderId="0" xfId="0" applyFont="1" applyAlignment="1">
      <alignment wrapText="1"/>
    </xf>
    <xf numFmtId="167" fontId="58" fillId="0" borderId="0" xfId="5" applyFont="1" applyFill="1" applyBorder="1"/>
    <xf numFmtId="0" fontId="6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 vertical="center"/>
    </xf>
    <xf numFmtId="0" fontId="71" fillId="2" borderId="0" xfId="0" applyFont="1" applyFill="1" applyAlignment="1">
      <alignment horizontal="center"/>
    </xf>
    <xf numFmtId="0" fontId="53" fillId="2" borderId="0" xfId="0" applyFont="1" applyFill="1" applyAlignment="1">
      <alignment horizontal="left"/>
    </xf>
    <xf numFmtId="14" fontId="54" fillId="2" borderId="0" xfId="0" applyNumberFormat="1" applyFont="1" applyFill="1" applyAlignment="1">
      <alignment horizontal="left"/>
    </xf>
    <xf numFmtId="14" fontId="53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14" fontId="54" fillId="2" borderId="0" xfId="0" applyNumberFormat="1" applyFont="1" applyFill="1" applyAlignment="1">
      <alignment horizontal="center" vertical="top"/>
    </xf>
    <xf numFmtId="14" fontId="14" fillId="2" borderId="0" xfId="0" applyNumberFormat="1" applyFont="1" applyFill="1" applyAlignment="1">
      <alignment horizontal="left"/>
    </xf>
    <xf numFmtId="14" fontId="14" fillId="2" borderId="0" xfId="0" applyNumberFormat="1" applyFont="1" applyFill="1" applyAlignment="1">
      <alignment horizontal="center" vertical="top"/>
    </xf>
    <xf numFmtId="0" fontId="11" fillId="2" borderId="0" xfId="0" applyFont="1" applyFill="1" applyAlignment="1">
      <alignment horizontal="justify" vertical="center"/>
    </xf>
    <xf numFmtId="0" fontId="56" fillId="0" borderId="30" xfId="0" applyFont="1" applyBorder="1" applyAlignment="1">
      <alignment horizontal="center" vertical="center"/>
    </xf>
    <xf numFmtId="0" fontId="57" fillId="0" borderId="0" xfId="2" applyFont="1" applyAlignment="1">
      <alignment horizontal="center" vertical="center"/>
    </xf>
    <xf numFmtId="0" fontId="42" fillId="2" borderId="0" xfId="4" applyFont="1" applyFill="1" applyAlignment="1">
      <alignment horizontal="center" wrapText="1"/>
    </xf>
    <xf numFmtId="0" fontId="43" fillId="2" borderId="0" xfId="4" applyFont="1" applyFill="1" applyAlignment="1">
      <alignment horizontal="center" wrapText="1"/>
    </xf>
    <xf numFmtId="0" fontId="44" fillId="0" borderId="0" xfId="2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7" fillId="0" borderId="0" xfId="2" applyFont="1" applyAlignment="1">
      <alignment horizontal="center" vertical="center"/>
    </xf>
    <xf numFmtId="14" fontId="37" fillId="4" borderId="21" xfId="0" applyNumberFormat="1" applyFont="1" applyFill="1" applyBorder="1" applyAlignment="1">
      <alignment horizontal="center"/>
    </xf>
    <xf numFmtId="14" fontId="37" fillId="4" borderId="22" xfId="0" applyNumberFormat="1" applyFont="1" applyFill="1" applyBorder="1" applyAlignment="1">
      <alignment horizontal="center"/>
    </xf>
    <xf numFmtId="14" fontId="37" fillId="4" borderId="2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/>
    </xf>
    <xf numFmtId="0" fontId="74" fillId="2" borderId="33" xfId="0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59" fillId="2" borderId="0" xfId="0" applyFont="1" applyFill="1" applyAlignment="1">
      <alignment horizontal="center" vertical="center" wrapText="1"/>
    </xf>
    <xf numFmtId="0" fontId="59" fillId="0" borderId="6" xfId="0" applyFont="1" applyBorder="1" applyAlignment="1">
      <alignment horizontal="center"/>
    </xf>
    <xf numFmtId="0" fontId="71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vertical="center"/>
    </xf>
    <xf numFmtId="0" fontId="60" fillId="2" borderId="0" xfId="2" applyFont="1" applyFill="1" applyBorder="1" applyAlignment="1">
      <alignment horizontal="center" vertical="center"/>
    </xf>
    <xf numFmtId="0" fontId="61" fillId="2" borderId="0" xfId="2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</cellXfs>
  <cellStyles count="6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746AAC-557A-4A4E-892A-75395F3D6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2F12A4E2-16ED-4A04-B236-4A3873B3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5437" y="154579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8CE3945-6ED1-4281-B9BC-159E5D0AEBDF}"/>
            </a:ext>
          </a:extLst>
        </xdr:cNvPr>
        <xdr:cNvCxnSpPr/>
      </xdr:nvCxnSpPr>
      <xdr:spPr>
        <a:xfrm flipV="1">
          <a:off x="1499011" y="257154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1276350</xdr:colOff>
      <xdr:row>0</xdr:row>
      <xdr:rowOff>0</xdr:rowOff>
    </xdr:from>
    <xdr:to>
      <xdr:col>4</xdr:col>
      <xdr:colOff>276225</xdr:colOff>
      <xdr:row>5</xdr:row>
      <xdr:rowOff>137356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CCD9F4-C232-44B3-AAC6-B4433B1FD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3425" y="0"/>
          <a:ext cx="1457325" cy="1089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1809750</xdr:colOff>
      <xdr:row>0</xdr:row>
      <xdr:rowOff>161925</xdr:rowOff>
    </xdr:from>
    <xdr:ext cx="1420491" cy="944962"/>
    <xdr:pic>
      <xdr:nvPicPr>
        <xdr:cNvPr id="2" name="Imagen 1">
          <a:extLst>
            <a:ext uri="{FF2B5EF4-FFF2-40B4-BE49-F238E27FC236}">
              <a16:creationId xmlns:a16="http://schemas.microsoft.com/office/drawing/2014/main" id="{64D2B9F0-8F98-42B7-BFE3-D27A35BB3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61925"/>
          <a:ext cx="1420491" cy="94496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8372CAB-48DA-42BB-84CD-100CFE29F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51B3E566-3511-4DF7-B4BB-0CAC0472B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18665F67-49B1-4671-9272-9A5BE1BCF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8CFCE8DC-D9B1-4D79-BC0A-026727D5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217715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03D8956-09B4-4481-BB66-EC2BC320C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8559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73</xdr:row>
      <xdr:rowOff>231402</xdr:rowOff>
    </xdr:from>
    <xdr:to>
      <xdr:col>14</xdr:col>
      <xdr:colOff>764734</xdr:colOff>
      <xdr:row>76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AD7F477-9662-433A-A5A8-8B8D0C89B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802350" y="40141152"/>
          <a:ext cx="764734" cy="77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1\DOCUMENTOS%20PARA%20FIRMAS%20DIGITALES\Users\PC\Desktop\Bck%20Crismairi\Escritorio\COMPARTIDA\RELACION%20DE%20INGRESOS%20&amp;%20EGRESOS\RELACION%20DE%20INGRESOS%20Y%20EGRES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dfdfin01\DOCUMENTOS%20PARA%20FIRMAS%20DIGITALES\Users\PC\Desktop\Bck%20Crismairi\Escritorio\COMPARTIDA\LIBRAMIENTOS\CONTROL%20DE%20LIBRAMIENTOS%202018-2019-2020-2021%20C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Hoja1"/>
      <sheetName val="ESTADO DE SITUACION"/>
    </sheetNames>
    <sheetDataSet>
      <sheetData sheetId="0"/>
      <sheetData sheetId="1"/>
      <sheetData sheetId="2"/>
      <sheetData sheetId="3"/>
      <sheetData sheetId="4">
        <row r="97">
          <cell r="H97">
            <v>865529.18000000017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1"/>
      <sheetName val="GASTOS 2020"/>
      <sheetName val="GASTOS 2019"/>
      <sheetName val="GASTOS 2018"/>
      <sheetName val="BUSQUEDA POR FIRMA SIGEF"/>
      <sheetName val="Solicitud de aprobacion"/>
      <sheetName val="Hoja1"/>
    </sheetNames>
    <sheetDataSet>
      <sheetData sheetId="0"/>
      <sheetData sheetId="1"/>
      <sheetData sheetId="2">
        <row r="41">
          <cell r="B41" t="str">
            <v>Altice Dominicana, SA</v>
          </cell>
        </row>
        <row r="43">
          <cell r="B43" t="str">
            <v xml:space="preserve">	J&amp;R Almoncap Solutions, SRL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D7B8-55A0-49FC-BF53-03B13D34A47E}">
  <dimension ref="A2:J64"/>
  <sheetViews>
    <sheetView showGridLines="0" view="pageBreakPreview" topLeftCell="A46" zoomScale="120" zoomScaleNormal="100" zoomScaleSheetLayoutView="120" workbookViewId="0">
      <selection activeCell="E55" sqref="E5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6"/>
      <c r="C2" s="276"/>
      <c r="D2" s="276"/>
      <c r="E2" s="276"/>
      <c r="F2" s="276"/>
      <c r="G2" s="276"/>
      <c r="H2" s="276"/>
      <c r="I2" s="114"/>
    </row>
    <row r="3" spans="1:10" ht="23.25" customHeight="1" x14ac:dyDescent="0.35">
      <c r="B3" s="115"/>
      <c r="C3" s="115"/>
      <c r="D3" s="115"/>
      <c r="E3" s="115"/>
      <c r="F3" s="115"/>
      <c r="G3" s="115"/>
      <c r="H3" s="115"/>
      <c r="I3" s="114"/>
    </row>
    <row r="4" spans="1:10" ht="23.25" customHeight="1" x14ac:dyDescent="0.35">
      <c r="B4" s="115"/>
      <c r="C4" s="115"/>
      <c r="D4" s="115"/>
      <c r="E4" s="115"/>
      <c r="F4" s="115"/>
      <c r="G4" s="115"/>
      <c r="H4" s="115"/>
      <c r="I4" s="114"/>
    </row>
    <row r="5" spans="1:10" ht="23.25" customHeight="1" x14ac:dyDescent="0.35">
      <c r="A5" s="277" t="s">
        <v>94</v>
      </c>
      <c r="B5" s="277"/>
      <c r="C5" s="277"/>
      <c r="D5" s="277"/>
      <c r="E5" s="277"/>
      <c r="F5" s="277"/>
      <c r="G5" s="277"/>
      <c r="H5" s="116"/>
      <c r="I5" s="116"/>
      <c r="J5" s="116"/>
    </row>
    <row r="6" spans="1:10" ht="23.25" customHeight="1" x14ac:dyDescent="0.25">
      <c r="A6" s="278"/>
      <c r="B6" s="278"/>
      <c r="C6" s="278"/>
      <c r="D6" s="278"/>
      <c r="E6" s="278"/>
      <c r="F6" s="278"/>
      <c r="G6" s="278"/>
      <c r="H6" s="117"/>
      <c r="I6" s="117"/>
      <c r="J6" s="117"/>
    </row>
    <row r="7" spans="1:10" ht="23.25" customHeight="1" x14ac:dyDescent="0.35">
      <c r="B7" s="115"/>
      <c r="C7" s="115"/>
      <c r="D7" s="115"/>
      <c r="E7" s="115"/>
      <c r="F7" s="115"/>
      <c r="G7" s="115"/>
      <c r="H7" s="115"/>
      <c r="I7" s="114"/>
    </row>
    <row r="8" spans="1:10" ht="27.75" x14ac:dyDescent="0.25">
      <c r="B8" s="279" t="s">
        <v>611</v>
      </c>
      <c r="C8" s="279"/>
      <c r="D8" s="279"/>
      <c r="E8" s="279"/>
      <c r="F8" s="279"/>
      <c r="G8" s="118"/>
      <c r="H8" s="118"/>
    </row>
    <row r="9" spans="1:10" ht="23.25" x14ac:dyDescent="0.25">
      <c r="B9" s="280" t="s">
        <v>612</v>
      </c>
      <c r="C9" s="280"/>
      <c r="D9" s="280"/>
      <c r="E9" s="280"/>
      <c r="F9" s="280"/>
      <c r="G9" s="33"/>
      <c r="H9" s="33"/>
    </row>
    <row r="10" spans="1:10" ht="23.25" x14ac:dyDescent="0.35">
      <c r="B10" s="119"/>
      <c r="C10" s="120" t="s">
        <v>613</v>
      </c>
      <c r="D10" s="120"/>
      <c r="E10" s="120"/>
      <c r="F10" s="120"/>
      <c r="G10" s="121"/>
      <c r="H10" s="121"/>
    </row>
    <row r="11" spans="1:10" ht="6.75" customHeight="1" x14ac:dyDescent="0.25"/>
    <row r="12" spans="1:10" ht="19.5" x14ac:dyDescent="0.3">
      <c r="B12" s="281" t="s">
        <v>614</v>
      </c>
      <c r="C12" s="122"/>
      <c r="D12" s="122"/>
      <c r="E12" s="123"/>
      <c r="G12" s="9"/>
    </row>
    <row r="13" spans="1:10" ht="20.25" x14ac:dyDescent="0.3">
      <c r="B13" s="281"/>
      <c r="C13" s="122"/>
      <c r="D13" s="122"/>
      <c r="E13" s="123"/>
      <c r="F13" s="124"/>
      <c r="G13" s="9"/>
    </row>
    <row r="14" spans="1:10" ht="19.5" x14ac:dyDescent="0.3">
      <c r="B14" s="281"/>
      <c r="C14" s="122"/>
      <c r="D14" s="122"/>
      <c r="E14" s="123"/>
      <c r="G14" s="9"/>
    </row>
    <row r="15" spans="1:10" ht="19.5" x14ac:dyDescent="0.3">
      <c r="B15" s="122" t="s">
        <v>615</v>
      </c>
      <c r="C15" s="122"/>
      <c r="D15" s="122"/>
      <c r="E15" s="125"/>
      <c r="G15" s="9"/>
    </row>
    <row r="16" spans="1:10" ht="20.25" x14ac:dyDescent="0.3">
      <c r="B16" s="126" t="s">
        <v>616</v>
      </c>
      <c r="C16" s="126"/>
      <c r="D16" s="126"/>
      <c r="E16" s="127">
        <f>SUM(E17:E18)</f>
        <v>919600.46</v>
      </c>
      <c r="G16" s="9"/>
    </row>
    <row r="17" spans="2:7" ht="20.25" x14ac:dyDescent="0.3">
      <c r="B17" s="126" t="s">
        <v>617</v>
      </c>
      <c r="C17" s="128"/>
      <c r="D17" s="129"/>
      <c r="E17" s="127">
        <v>13642</v>
      </c>
      <c r="G17" s="9"/>
    </row>
    <row r="18" spans="2:7" ht="20.25" x14ac:dyDescent="0.3">
      <c r="B18" s="126" t="s">
        <v>618</v>
      </c>
      <c r="C18" s="130"/>
      <c r="D18" s="129"/>
      <c r="E18" s="127">
        <v>905958.46</v>
      </c>
      <c r="G18" s="9"/>
    </row>
    <row r="19" spans="2:7" ht="20.25" x14ac:dyDescent="0.3">
      <c r="B19" s="126" t="s">
        <v>619</v>
      </c>
      <c r="C19" s="131"/>
      <c r="D19" s="126"/>
      <c r="E19" s="132">
        <v>275333.99</v>
      </c>
      <c r="G19" s="9"/>
    </row>
    <row r="20" spans="2:7" ht="20.25" x14ac:dyDescent="0.3">
      <c r="B20" s="122" t="s">
        <v>620</v>
      </c>
      <c r="C20" s="133"/>
      <c r="D20" s="122"/>
      <c r="E20" s="134">
        <f>SUM(E17:E19)</f>
        <v>1194934.45</v>
      </c>
      <c r="G20" s="9"/>
    </row>
    <row r="21" spans="2:7" ht="19.5" x14ac:dyDescent="0.3">
      <c r="B21" s="122"/>
      <c r="C21" s="133"/>
      <c r="D21" s="122"/>
      <c r="E21" s="135"/>
      <c r="G21" s="9"/>
    </row>
    <row r="22" spans="2:7" ht="19.5" x14ac:dyDescent="0.3">
      <c r="B22" s="136" t="s">
        <v>621</v>
      </c>
      <c r="C22" s="133"/>
      <c r="D22" s="122"/>
      <c r="E22" s="137"/>
      <c r="G22" s="9"/>
    </row>
    <row r="23" spans="2:7" ht="19.5" x14ac:dyDescent="0.3">
      <c r="B23" s="126" t="s">
        <v>622</v>
      </c>
      <c r="C23" s="131"/>
      <c r="D23" s="126"/>
      <c r="E23" s="135"/>
      <c r="G23" s="9"/>
    </row>
    <row r="24" spans="2:7" ht="19.5" x14ac:dyDescent="0.3">
      <c r="B24" s="126"/>
      <c r="C24" s="131"/>
      <c r="D24" s="126"/>
      <c r="E24" s="135"/>
      <c r="G24" s="9"/>
    </row>
    <row r="25" spans="2:7" ht="20.25" x14ac:dyDescent="0.3">
      <c r="B25" s="273" t="s">
        <v>623</v>
      </c>
      <c r="C25" s="273"/>
      <c r="D25" s="132">
        <v>4260446.59</v>
      </c>
      <c r="E25" s="138"/>
      <c r="F25" s="139"/>
      <c r="G25" s="9"/>
    </row>
    <row r="26" spans="2:7" ht="20.25" x14ac:dyDescent="0.3">
      <c r="B26" s="140" t="s">
        <v>624</v>
      </c>
      <c r="C26" s="141"/>
      <c r="D26" s="142">
        <v>1387381.01</v>
      </c>
      <c r="E26" s="143">
        <f>+D25-D26</f>
        <v>2873065.58</v>
      </c>
      <c r="F26" s="139"/>
      <c r="G26" s="9"/>
    </row>
    <row r="27" spans="2:7" ht="20.25" x14ac:dyDescent="0.3">
      <c r="B27" s="140"/>
      <c r="C27" s="144"/>
      <c r="D27" s="132"/>
      <c r="E27" s="143"/>
      <c r="F27" s="145"/>
      <c r="G27" s="9"/>
    </row>
    <row r="28" spans="2:7" ht="20.25" x14ac:dyDescent="0.3">
      <c r="B28" s="273" t="s">
        <v>625</v>
      </c>
      <c r="C28" s="273"/>
      <c r="D28" s="146">
        <f>8472299.35+5470.19</f>
        <v>8477769.5399999991</v>
      </c>
      <c r="E28" s="143"/>
      <c r="F28" s="147"/>
      <c r="G28" s="9"/>
    </row>
    <row r="29" spans="2:7" ht="20.25" x14ac:dyDescent="0.3">
      <c r="B29" s="140" t="s">
        <v>624</v>
      </c>
      <c r="C29" s="141"/>
      <c r="D29" s="142">
        <v>4655467.18</v>
      </c>
      <c r="E29" s="143">
        <f>+D28-D29</f>
        <v>3822302.3599999994</v>
      </c>
      <c r="G29" s="9"/>
    </row>
    <row r="30" spans="2:7" ht="20.25" x14ac:dyDescent="0.3">
      <c r="B30" s="140"/>
      <c r="C30" s="141"/>
      <c r="D30" s="132"/>
      <c r="E30" s="143"/>
      <c r="G30" s="9"/>
    </row>
    <row r="31" spans="2:7" ht="20.25" x14ac:dyDescent="0.3">
      <c r="B31" s="140"/>
      <c r="C31" s="141"/>
      <c r="D31" s="132"/>
      <c r="E31" s="143"/>
      <c r="F31" s="145"/>
      <c r="G31" s="9"/>
    </row>
    <row r="32" spans="2:7" ht="20.25" x14ac:dyDescent="0.3">
      <c r="B32" s="148" t="s">
        <v>626</v>
      </c>
      <c r="C32" s="141"/>
      <c r="D32" s="132">
        <v>207887.86</v>
      </c>
      <c r="E32" s="143"/>
      <c r="F32" s="145"/>
      <c r="G32" s="9"/>
    </row>
    <row r="33" spans="2:7" ht="20.25" x14ac:dyDescent="0.3">
      <c r="B33" s="140" t="s">
        <v>624</v>
      </c>
      <c r="C33" s="141"/>
      <c r="D33" s="142">
        <v>61831.46</v>
      </c>
      <c r="E33" s="143">
        <f>+D32-D33</f>
        <v>146056.4</v>
      </c>
      <c r="F33" s="145"/>
      <c r="G33" s="9"/>
    </row>
    <row r="34" spans="2:7" ht="20.25" x14ac:dyDescent="0.3">
      <c r="B34" s="148"/>
      <c r="C34" s="141"/>
      <c r="D34" s="132"/>
      <c r="E34" s="143"/>
      <c r="F34" s="145"/>
      <c r="G34" s="9"/>
    </row>
    <row r="35" spans="2:7" ht="20.25" x14ac:dyDescent="0.3">
      <c r="B35" s="122" t="s">
        <v>627</v>
      </c>
      <c r="C35" s="133"/>
      <c r="D35" s="149"/>
      <c r="E35" s="138">
        <f>SUM(E26:E34)-263</f>
        <v>6841161.3399999999</v>
      </c>
      <c r="F35" s="145"/>
      <c r="G35" s="9"/>
    </row>
    <row r="36" spans="2:7" ht="21" thickBot="1" x14ac:dyDescent="0.35">
      <c r="B36" s="122" t="s">
        <v>628</v>
      </c>
      <c r="C36" s="133"/>
      <c r="D36" s="150"/>
      <c r="E36" s="151">
        <f>+E20+E35</f>
        <v>8036095.79</v>
      </c>
      <c r="G36" s="9"/>
    </row>
    <row r="37" spans="2:7" ht="21" thickTop="1" x14ac:dyDescent="0.3">
      <c r="B37" s="122"/>
      <c r="C37" s="133"/>
      <c r="D37" s="149"/>
      <c r="E37" s="152"/>
      <c r="G37" s="9"/>
    </row>
    <row r="38" spans="2:7" ht="19.5" x14ac:dyDescent="0.3">
      <c r="B38" s="122" t="s">
        <v>629</v>
      </c>
      <c r="C38" s="133"/>
      <c r="D38" s="153"/>
      <c r="E38" s="154"/>
      <c r="F38" s="155"/>
      <c r="G38" s="9"/>
    </row>
    <row r="39" spans="2:7" ht="19.5" x14ac:dyDescent="0.3">
      <c r="B39" s="122"/>
      <c r="C39" s="133"/>
      <c r="D39" s="122"/>
      <c r="E39" s="154"/>
      <c r="G39" s="9"/>
    </row>
    <row r="40" spans="2:7" ht="19.5" x14ac:dyDescent="0.3">
      <c r="B40" s="122" t="s">
        <v>630</v>
      </c>
      <c r="C40" s="133"/>
      <c r="D40" s="122"/>
      <c r="E40" s="125"/>
      <c r="G40" s="9"/>
    </row>
    <row r="41" spans="2:7" ht="24.75" x14ac:dyDescent="0.3">
      <c r="B41" s="126" t="s">
        <v>631</v>
      </c>
      <c r="C41" s="131"/>
      <c r="D41" s="126"/>
      <c r="E41" s="156">
        <v>1032272.46</v>
      </c>
      <c r="G41" s="9"/>
    </row>
    <row r="42" spans="2:7" ht="20.25" x14ac:dyDescent="0.3">
      <c r="B42" s="122" t="s">
        <v>632</v>
      </c>
      <c r="C42" s="133"/>
      <c r="D42" s="122"/>
      <c r="E42" s="138"/>
      <c r="G42" s="9"/>
    </row>
    <row r="43" spans="2:7" ht="20.25" x14ac:dyDescent="0.3">
      <c r="B43" s="122" t="s">
        <v>633</v>
      </c>
      <c r="C43" s="133"/>
      <c r="D43" s="122"/>
      <c r="E43" s="138">
        <f>+E41</f>
        <v>1032272.46</v>
      </c>
      <c r="G43" s="9"/>
    </row>
    <row r="44" spans="2:7" ht="20.25" x14ac:dyDescent="0.3">
      <c r="B44" s="122" t="s">
        <v>634</v>
      </c>
      <c r="C44" s="133"/>
      <c r="D44" s="122"/>
      <c r="E44" s="157">
        <f>+E42+E43</f>
        <v>1032272.46</v>
      </c>
      <c r="G44" s="9"/>
    </row>
    <row r="45" spans="2:7" ht="20.25" x14ac:dyDescent="0.3">
      <c r="B45" s="122"/>
      <c r="C45" s="133"/>
      <c r="D45" s="122"/>
      <c r="E45" s="152"/>
      <c r="G45" s="9"/>
    </row>
    <row r="46" spans="2:7" ht="20.25" x14ac:dyDescent="0.3">
      <c r="B46" s="122" t="s">
        <v>635</v>
      </c>
      <c r="C46" s="133"/>
      <c r="D46" s="122"/>
      <c r="E46" s="138"/>
      <c r="G46" s="9"/>
    </row>
    <row r="47" spans="2:7" ht="20.25" x14ac:dyDescent="0.3">
      <c r="B47" s="126" t="s">
        <v>636</v>
      </c>
      <c r="C47" s="158"/>
      <c r="D47" s="126"/>
      <c r="E47" s="159">
        <f>+E36-E44</f>
        <v>7003823.3300000001</v>
      </c>
      <c r="G47" s="9"/>
    </row>
    <row r="48" spans="2:7" ht="20.25" x14ac:dyDescent="0.3">
      <c r="B48" s="122" t="s">
        <v>637</v>
      </c>
      <c r="C48" s="133"/>
      <c r="D48" s="122"/>
      <c r="E48" s="160">
        <f>SUM(E47:E47)</f>
        <v>7003823.3300000001</v>
      </c>
      <c r="G48" s="9"/>
    </row>
    <row r="49" spans="1:9" ht="21" thickBot="1" x14ac:dyDescent="0.35">
      <c r="B49" s="122" t="s">
        <v>638</v>
      </c>
      <c r="C49" s="133"/>
      <c r="D49" s="122"/>
      <c r="E49" s="161">
        <f>+E44+E48</f>
        <v>8036095.79</v>
      </c>
      <c r="G49" s="9"/>
    </row>
    <row r="50" spans="1:9" ht="20.25" thickTop="1" x14ac:dyDescent="0.3">
      <c r="B50" s="122"/>
      <c r="C50" s="122"/>
      <c r="D50" s="122"/>
      <c r="E50" s="162"/>
      <c r="G50" s="9"/>
    </row>
    <row r="51" spans="1:9" ht="19.5" x14ac:dyDescent="0.3">
      <c r="B51" s="122"/>
      <c r="C51" s="122"/>
      <c r="D51" s="122"/>
      <c r="E51" s="154"/>
      <c r="G51" s="9"/>
    </row>
    <row r="52" spans="1:9" ht="16.5" x14ac:dyDescent="0.25">
      <c r="B52" s="122"/>
      <c r="C52" s="122"/>
      <c r="D52" s="122"/>
      <c r="E52" s="154"/>
    </row>
    <row r="53" spans="1:9" ht="16.5" x14ac:dyDescent="0.25">
      <c r="B53" s="122"/>
      <c r="C53" s="122"/>
      <c r="D53" s="122"/>
      <c r="E53" s="154"/>
    </row>
    <row r="54" spans="1:9" ht="16.5" x14ac:dyDescent="0.25">
      <c r="B54" s="122"/>
      <c r="C54" s="122"/>
      <c r="D54" s="122"/>
      <c r="E54" s="154"/>
    </row>
    <row r="55" spans="1:9" ht="16.5" x14ac:dyDescent="0.25">
      <c r="B55" s="122"/>
      <c r="C55" s="122"/>
      <c r="D55" s="122"/>
      <c r="E55" s="154"/>
    </row>
    <row r="56" spans="1:9" ht="16.5" x14ac:dyDescent="0.25">
      <c r="B56" s="122"/>
      <c r="C56" s="122"/>
      <c r="D56" s="122"/>
      <c r="E56" s="154"/>
    </row>
    <row r="57" spans="1:9" s="165" customFormat="1" ht="19.5" customHeight="1" x14ac:dyDescent="0.25">
      <c r="A57" s="266" t="s">
        <v>765</v>
      </c>
      <c r="C57" s="268" t="s">
        <v>767</v>
      </c>
      <c r="E57" s="268" t="s">
        <v>768</v>
      </c>
      <c r="F57" s="269"/>
      <c r="H57" s="163"/>
    </row>
    <row r="58" spans="1:9" s="165" customFormat="1" ht="19.5" x14ac:dyDescent="0.3">
      <c r="A58" s="267" t="s">
        <v>766</v>
      </c>
      <c r="C58" s="270" t="s">
        <v>772</v>
      </c>
      <c r="E58" s="270" t="s">
        <v>769</v>
      </c>
      <c r="F58" s="269"/>
      <c r="H58" s="163"/>
      <c r="I58" s="163"/>
    </row>
    <row r="59" spans="1:9" customFormat="1" ht="19.5" customHeight="1" x14ac:dyDescent="0.25">
      <c r="A59" s="271" t="s">
        <v>771</v>
      </c>
      <c r="B59" s="163"/>
      <c r="C59" s="272" t="s">
        <v>639</v>
      </c>
      <c r="D59" s="1"/>
      <c r="E59" s="272" t="s">
        <v>770</v>
      </c>
      <c r="F59" s="269"/>
      <c r="G59" s="1"/>
      <c r="H59" s="1"/>
      <c r="I59" s="1"/>
    </row>
    <row r="60" spans="1:9" customFormat="1" ht="19.5" x14ac:dyDescent="0.3">
      <c r="A60" s="1"/>
      <c r="B60" s="164"/>
      <c r="C60" s="164"/>
      <c r="D60" s="9"/>
      <c r="E60" s="164"/>
      <c r="F60" s="9"/>
      <c r="G60" s="9"/>
      <c r="H60" s="1"/>
      <c r="I60" s="1"/>
    </row>
    <row r="61" spans="1:9" customFormat="1" ht="31.5" customHeight="1" x14ac:dyDescent="0.25">
      <c r="A61" s="1"/>
      <c r="B61" s="166"/>
      <c r="C61" s="166"/>
      <c r="D61" s="1"/>
      <c r="E61" s="166"/>
      <c r="F61" s="1"/>
      <c r="G61" s="1"/>
      <c r="H61" s="1"/>
      <c r="I61" s="1"/>
    </row>
    <row r="62" spans="1:9" ht="17.25" thickBot="1" x14ac:dyDescent="0.3">
      <c r="B62" s="167"/>
      <c r="C62" s="167"/>
      <c r="D62" s="167"/>
      <c r="E62" s="168"/>
      <c r="F62" s="169"/>
    </row>
    <row r="63" spans="1:9" ht="16.5" customHeight="1" x14ac:dyDescent="0.25">
      <c r="B63" s="274" t="s">
        <v>640</v>
      </c>
      <c r="C63" s="274"/>
      <c r="D63" s="274"/>
      <c r="E63" s="274"/>
      <c r="F63" s="274"/>
    </row>
    <row r="64" spans="1:9" x14ac:dyDescent="0.25">
      <c r="B64" s="275" t="s">
        <v>641</v>
      </c>
      <c r="C64" s="275"/>
      <c r="D64" s="275"/>
      <c r="E64" s="275"/>
      <c r="F64" s="275"/>
    </row>
  </sheetData>
  <mergeCells count="10">
    <mergeCell ref="B25:C25"/>
    <mergeCell ref="B28:C28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56534BE2-38E7-4097-AE9B-EEED7308E9CA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98A8-B867-4EF8-A192-929468620C3B}">
  <sheetPr>
    <pageSetUpPr fitToPage="1"/>
  </sheetPr>
  <dimension ref="A1:K279"/>
  <sheetViews>
    <sheetView showGridLines="0" tabSelected="1" view="pageBreakPreview" zoomScaleNormal="100" zoomScaleSheetLayoutView="100" workbookViewId="0">
      <selection activeCell="A9" sqref="A9:J9"/>
    </sheetView>
  </sheetViews>
  <sheetFormatPr baseColWidth="10" defaultRowHeight="15" x14ac:dyDescent="0.25"/>
  <cols>
    <col min="1" max="1" width="16.85546875" style="37" customWidth="1"/>
    <col min="2" max="2" width="16.28515625" style="37" customWidth="1"/>
    <col min="3" max="3" width="15.85546875" style="107" customWidth="1"/>
    <col min="4" max="4" width="36.85546875" customWidth="1"/>
    <col min="5" max="5" width="14.42578125" customWidth="1"/>
    <col min="6" max="6" width="11.7109375" bestFit="1" customWidth="1"/>
    <col min="7" max="7" width="12.7109375" customWidth="1"/>
    <col min="8" max="8" width="8.42578125" customWidth="1"/>
    <col min="9" max="9" width="12.85546875" customWidth="1"/>
    <col min="11" max="11" width="12.42578125" customWidth="1"/>
  </cols>
  <sheetData>
    <row r="1" spans="1:11" s="37" customFormat="1" x14ac:dyDescent="0.25"/>
    <row r="2" spans="1:11" s="37" customFormat="1" x14ac:dyDescent="0.25"/>
    <row r="3" spans="1:11" s="37" customFormat="1" x14ac:dyDescent="0.25"/>
    <row r="4" spans="1:11" s="37" customFormat="1" x14ac:dyDescent="0.25"/>
    <row r="5" spans="1:11" s="37" customFormat="1" x14ac:dyDescent="0.25"/>
    <row r="6" spans="1:11" s="37" customFormat="1" x14ac:dyDescent="0.25"/>
    <row r="7" spans="1:11" s="37" customFormat="1" ht="26.25" customHeight="1" x14ac:dyDescent="0.25">
      <c r="A7" s="283" t="s">
        <v>94</v>
      </c>
      <c r="B7" s="283"/>
      <c r="C7" s="283"/>
      <c r="D7" s="283"/>
      <c r="E7" s="283"/>
      <c r="F7" s="283"/>
      <c r="G7" s="283"/>
      <c r="H7" s="283"/>
      <c r="I7" s="283"/>
      <c r="J7" s="283"/>
    </row>
    <row r="8" spans="1:11" s="37" customFormat="1" ht="28.5" customHeight="1" x14ac:dyDescent="0.25">
      <c r="A8" s="284"/>
      <c r="B8" s="284"/>
      <c r="C8" s="284"/>
      <c r="D8" s="284"/>
      <c r="E8" s="284"/>
      <c r="F8" s="284"/>
      <c r="G8" s="284"/>
      <c r="H8" s="38"/>
    </row>
    <row r="9" spans="1:11" ht="15.75" x14ac:dyDescent="0.25">
      <c r="A9" s="285" t="s">
        <v>95</v>
      </c>
      <c r="B9" s="285"/>
      <c r="C9" s="285"/>
      <c r="D9" s="285"/>
      <c r="E9" s="285"/>
      <c r="F9" s="285"/>
      <c r="G9" s="285"/>
      <c r="H9" s="285"/>
      <c r="I9" s="285"/>
      <c r="J9" s="285"/>
    </row>
    <row r="10" spans="1:11" x14ac:dyDescent="0.25">
      <c r="A10" s="286" t="s">
        <v>96</v>
      </c>
      <c r="B10" s="286"/>
      <c r="C10" s="286"/>
      <c r="D10" s="286"/>
      <c r="E10" s="286"/>
      <c r="F10" s="286"/>
      <c r="G10" s="286"/>
      <c r="H10" s="286"/>
      <c r="I10" s="286"/>
      <c r="J10" s="286"/>
    </row>
    <row r="11" spans="1:11" ht="16.5" customHeight="1" thickBot="1" x14ac:dyDescent="0.3">
      <c r="A11" s="39"/>
      <c r="B11" s="39"/>
      <c r="C11" s="40"/>
    </row>
    <row r="12" spans="1:11" ht="42.75" x14ac:dyDescent="0.25">
      <c r="A12" s="41" t="s">
        <v>97</v>
      </c>
      <c r="B12" s="41" t="s">
        <v>98</v>
      </c>
      <c r="C12" s="42" t="s">
        <v>99</v>
      </c>
      <c r="D12" s="43" t="s">
        <v>100</v>
      </c>
      <c r="E12" s="42" t="s">
        <v>101</v>
      </c>
      <c r="F12" s="43" t="s">
        <v>102</v>
      </c>
      <c r="G12" s="44" t="s">
        <v>103</v>
      </c>
      <c r="H12" s="43" t="s">
        <v>104</v>
      </c>
      <c r="I12" s="44" t="s">
        <v>103</v>
      </c>
      <c r="J12" s="43" t="s">
        <v>105</v>
      </c>
      <c r="K12" s="44" t="s">
        <v>103</v>
      </c>
    </row>
    <row r="13" spans="1:11" s="56" customFormat="1" ht="14.25" x14ac:dyDescent="0.2">
      <c r="A13" s="45">
        <v>43909</v>
      </c>
      <c r="B13" s="46" t="s">
        <v>106</v>
      </c>
      <c r="C13" s="47" t="s">
        <v>107</v>
      </c>
      <c r="D13" s="48" t="s">
        <v>108</v>
      </c>
      <c r="E13" s="49">
        <v>8.4499999999999993</v>
      </c>
      <c r="F13" s="50">
        <v>26</v>
      </c>
      <c r="G13" s="51">
        <f t="shared" ref="G13:G76" si="0">E13*F13</f>
        <v>219.7</v>
      </c>
      <c r="H13" s="52">
        <v>2</v>
      </c>
      <c r="I13" s="53">
        <f>E13*H13</f>
        <v>16.899999999999999</v>
      </c>
      <c r="J13" s="54">
        <v>0</v>
      </c>
      <c r="K13" s="55">
        <f>+E13*J13</f>
        <v>0</v>
      </c>
    </row>
    <row r="14" spans="1:11" s="56" customFormat="1" ht="12.75" x14ac:dyDescent="0.2">
      <c r="A14" s="45">
        <v>44364</v>
      </c>
      <c r="B14" s="46" t="s">
        <v>109</v>
      </c>
      <c r="C14" s="47" t="s">
        <v>110</v>
      </c>
      <c r="D14" s="48" t="s">
        <v>111</v>
      </c>
      <c r="E14" s="49">
        <v>117.4</v>
      </c>
      <c r="F14" s="50">
        <v>4</v>
      </c>
      <c r="G14" s="51">
        <f t="shared" si="0"/>
        <v>469.6</v>
      </c>
      <c r="H14" s="52">
        <v>0</v>
      </c>
      <c r="I14" s="53">
        <f t="shared" ref="I14:I77" si="1">E14*H14</f>
        <v>0</v>
      </c>
      <c r="J14" s="57">
        <v>10</v>
      </c>
      <c r="K14" s="55">
        <f t="shared" ref="K14:K77" si="2">E14*J14</f>
        <v>1174</v>
      </c>
    </row>
    <row r="15" spans="1:11" s="56" customFormat="1" ht="12.75" x14ac:dyDescent="0.2">
      <c r="A15" s="45">
        <v>43889</v>
      </c>
      <c r="B15" s="46" t="s">
        <v>112</v>
      </c>
      <c r="C15" s="47" t="s">
        <v>113</v>
      </c>
      <c r="D15" s="58" t="s">
        <v>114</v>
      </c>
      <c r="E15" s="59">
        <v>88.5</v>
      </c>
      <c r="F15" s="50">
        <v>0</v>
      </c>
      <c r="G15" s="51">
        <f t="shared" si="0"/>
        <v>0</v>
      </c>
      <c r="H15" s="52">
        <v>0</v>
      </c>
      <c r="I15" s="53">
        <f t="shared" si="1"/>
        <v>0</v>
      </c>
      <c r="J15" s="57">
        <v>0</v>
      </c>
      <c r="K15" s="55">
        <f t="shared" si="2"/>
        <v>0</v>
      </c>
    </row>
    <row r="16" spans="1:11" s="56" customFormat="1" ht="12.75" x14ac:dyDescent="0.2">
      <c r="A16" s="45">
        <v>44365</v>
      </c>
      <c r="B16" s="46" t="s">
        <v>115</v>
      </c>
      <c r="C16" s="47" t="s">
        <v>116</v>
      </c>
      <c r="D16" s="48" t="s">
        <v>117</v>
      </c>
      <c r="E16" s="49">
        <v>198</v>
      </c>
      <c r="F16" s="50">
        <v>30</v>
      </c>
      <c r="G16" s="51">
        <f t="shared" si="0"/>
        <v>5940</v>
      </c>
      <c r="H16" s="52">
        <v>30</v>
      </c>
      <c r="I16" s="53">
        <f t="shared" si="1"/>
        <v>5940</v>
      </c>
      <c r="J16" s="57">
        <v>15</v>
      </c>
      <c r="K16" s="55">
        <f t="shared" si="2"/>
        <v>2970</v>
      </c>
    </row>
    <row r="17" spans="1:11" s="56" customFormat="1" ht="12.75" x14ac:dyDescent="0.2">
      <c r="A17" s="45">
        <v>44123</v>
      </c>
      <c r="B17" s="46" t="s">
        <v>109</v>
      </c>
      <c r="C17" s="47" t="s">
        <v>118</v>
      </c>
      <c r="D17" s="48" t="s">
        <v>119</v>
      </c>
      <c r="E17" s="49">
        <v>417.72</v>
      </c>
      <c r="F17" s="50">
        <v>5</v>
      </c>
      <c r="G17" s="51">
        <f t="shared" si="0"/>
        <v>2088.6000000000004</v>
      </c>
      <c r="H17" s="52">
        <v>5</v>
      </c>
      <c r="I17" s="53">
        <f t="shared" si="1"/>
        <v>2088.6000000000004</v>
      </c>
      <c r="J17" s="57">
        <v>5</v>
      </c>
      <c r="K17" s="55">
        <f t="shared" si="2"/>
        <v>2088.6000000000004</v>
      </c>
    </row>
    <row r="18" spans="1:11" s="56" customFormat="1" ht="12.75" x14ac:dyDescent="0.2">
      <c r="A18" s="45">
        <v>44364</v>
      </c>
      <c r="B18" s="46" t="s">
        <v>106</v>
      </c>
      <c r="C18" s="47" t="s">
        <v>120</v>
      </c>
      <c r="D18" s="48" t="s">
        <v>121</v>
      </c>
      <c r="E18" s="59">
        <v>754.27</v>
      </c>
      <c r="F18" s="50">
        <v>21</v>
      </c>
      <c r="G18" s="51">
        <f t="shared" si="0"/>
        <v>15839.67</v>
      </c>
      <c r="H18" s="52">
        <v>18</v>
      </c>
      <c r="I18" s="53">
        <f t="shared" si="1"/>
        <v>13576.86</v>
      </c>
      <c r="J18" s="57">
        <v>31</v>
      </c>
      <c r="K18" s="55">
        <f t="shared" si="2"/>
        <v>23382.37</v>
      </c>
    </row>
    <row r="19" spans="1:11" s="56" customFormat="1" ht="12.75" x14ac:dyDescent="0.2">
      <c r="A19" s="45">
        <v>43566</v>
      </c>
      <c r="B19" s="46" t="s">
        <v>122</v>
      </c>
      <c r="C19" s="47" t="s">
        <v>123</v>
      </c>
      <c r="D19" s="48" t="s">
        <v>124</v>
      </c>
      <c r="E19" s="49">
        <v>373.67</v>
      </c>
      <c r="F19" s="50">
        <v>9</v>
      </c>
      <c r="G19" s="51">
        <f t="shared" si="0"/>
        <v>3363.03</v>
      </c>
      <c r="H19" s="52">
        <v>9</v>
      </c>
      <c r="I19" s="53">
        <f t="shared" si="1"/>
        <v>3363.03</v>
      </c>
      <c r="J19" s="57">
        <v>8</v>
      </c>
      <c r="K19" s="55">
        <f t="shared" si="2"/>
        <v>2989.36</v>
      </c>
    </row>
    <row r="20" spans="1:11" s="56" customFormat="1" ht="12.75" x14ac:dyDescent="0.2">
      <c r="A20" s="45">
        <v>43909</v>
      </c>
      <c r="B20" s="46" t="s">
        <v>106</v>
      </c>
      <c r="C20" s="47" t="s">
        <v>125</v>
      </c>
      <c r="D20" s="48" t="s">
        <v>126</v>
      </c>
      <c r="E20" s="49">
        <v>313.95</v>
      </c>
      <c r="F20" s="50">
        <v>1</v>
      </c>
      <c r="G20" s="51">
        <f t="shared" si="0"/>
        <v>313.95</v>
      </c>
      <c r="H20" s="52">
        <v>1</v>
      </c>
      <c r="I20" s="53">
        <f t="shared" si="1"/>
        <v>313.95</v>
      </c>
      <c r="J20" s="57">
        <v>0</v>
      </c>
      <c r="K20" s="55">
        <f t="shared" si="2"/>
        <v>0</v>
      </c>
    </row>
    <row r="21" spans="1:11" s="56" customFormat="1" ht="12.75" x14ac:dyDescent="0.2">
      <c r="A21" s="45">
        <v>43909</v>
      </c>
      <c r="B21" s="46" t="s">
        <v>106</v>
      </c>
      <c r="C21" s="47" t="s">
        <v>127</v>
      </c>
      <c r="D21" s="48" t="s">
        <v>128</v>
      </c>
      <c r="E21" s="49">
        <v>429</v>
      </c>
      <c r="F21" s="50">
        <v>2</v>
      </c>
      <c r="G21" s="51">
        <f t="shared" si="0"/>
        <v>858</v>
      </c>
      <c r="H21" s="52">
        <v>2</v>
      </c>
      <c r="I21" s="53">
        <f t="shared" si="1"/>
        <v>858</v>
      </c>
      <c r="J21" s="57">
        <v>1</v>
      </c>
      <c r="K21" s="55">
        <f t="shared" si="2"/>
        <v>429</v>
      </c>
    </row>
    <row r="22" spans="1:11" s="56" customFormat="1" ht="12.75" x14ac:dyDescent="0.2">
      <c r="A22" s="45">
        <v>44364</v>
      </c>
      <c r="B22" s="46" t="s">
        <v>109</v>
      </c>
      <c r="C22" s="47" t="s">
        <v>129</v>
      </c>
      <c r="D22" s="48" t="s">
        <v>130</v>
      </c>
      <c r="E22" s="59">
        <v>86.49</v>
      </c>
      <c r="F22" s="50">
        <v>11</v>
      </c>
      <c r="G22" s="51">
        <f t="shared" si="0"/>
        <v>951.39</v>
      </c>
      <c r="H22" s="52">
        <v>11</v>
      </c>
      <c r="I22" s="53">
        <f t="shared" si="1"/>
        <v>951.39</v>
      </c>
      <c r="J22" s="57">
        <v>23</v>
      </c>
      <c r="K22" s="55">
        <f t="shared" si="2"/>
        <v>1989.27</v>
      </c>
    </row>
    <row r="23" spans="1:11" s="56" customFormat="1" ht="12.75" x14ac:dyDescent="0.2">
      <c r="A23" s="45">
        <v>44123</v>
      </c>
      <c r="B23" s="46" t="s">
        <v>109</v>
      </c>
      <c r="C23" s="47" t="s">
        <v>131</v>
      </c>
      <c r="D23" s="48" t="s">
        <v>132</v>
      </c>
      <c r="E23" s="49">
        <v>75.52</v>
      </c>
      <c r="F23" s="50">
        <v>8</v>
      </c>
      <c r="G23" s="51">
        <f t="shared" si="0"/>
        <v>604.16</v>
      </c>
      <c r="H23" s="52">
        <v>4</v>
      </c>
      <c r="I23" s="53">
        <f t="shared" si="1"/>
        <v>302.08</v>
      </c>
      <c r="J23" s="57">
        <v>0</v>
      </c>
      <c r="K23" s="55">
        <f t="shared" si="2"/>
        <v>0</v>
      </c>
    </row>
    <row r="24" spans="1:11" s="56" customFormat="1" ht="12.75" x14ac:dyDescent="0.2">
      <c r="A24" s="45">
        <v>44007</v>
      </c>
      <c r="B24" s="46" t="s">
        <v>133</v>
      </c>
      <c r="C24" s="47" t="s">
        <v>134</v>
      </c>
      <c r="D24" s="48" t="s">
        <v>135</v>
      </c>
      <c r="E24" s="59">
        <v>106.2</v>
      </c>
      <c r="F24" s="50">
        <v>0</v>
      </c>
      <c r="G24" s="51">
        <f t="shared" si="0"/>
        <v>0</v>
      </c>
      <c r="H24" s="52">
        <v>0</v>
      </c>
      <c r="I24" s="53">
        <f t="shared" si="1"/>
        <v>0</v>
      </c>
      <c r="J24" s="57">
        <v>0</v>
      </c>
      <c r="K24" s="55">
        <f t="shared" si="2"/>
        <v>0</v>
      </c>
    </row>
    <row r="25" spans="1:11" s="56" customFormat="1" ht="12.75" x14ac:dyDescent="0.2">
      <c r="A25" s="45">
        <v>44123</v>
      </c>
      <c r="B25" s="46" t="s">
        <v>115</v>
      </c>
      <c r="C25" s="47" t="s">
        <v>136</v>
      </c>
      <c r="D25" s="48" t="s">
        <v>137</v>
      </c>
      <c r="E25" s="49">
        <v>531</v>
      </c>
      <c r="F25" s="50">
        <v>2</v>
      </c>
      <c r="G25" s="51">
        <f t="shared" si="0"/>
        <v>1062</v>
      </c>
      <c r="H25" s="52">
        <v>2</v>
      </c>
      <c r="I25" s="53">
        <f t="shared" si="1"/>
        <v>1062</v>
      </c>
      <c r="J25" s="57">
        <v>2</v>
      </c>
      <c r="K25" s="55">
        <f t="shared" si="2"/>
        <v>1062</v>
      </c>
    </row>
    <row r="26" spans="1:11" s="56" customFormat="1" ht="12.75" x14ac:dyDescent="0.2">
      <c r="A26" s="45">
        <v>43892</v>
      </c>
      <c r="B26" s="46" t="s">
        <v>115</v>
      </c>
      <c r="C26" s="47" t="s">
        <v>138</v>
      </c>
      <c r="D26" s="48" t="s">
        <v>139</v>
      </c>
      <c r="E26" s="59">
        <v>728.53200000000004</v>
      </c>
      <c r="F26" s="50">
        <v>3</v>
      </c>
      <c r="G26" s="51">
        <f t="shared" si="0"/>
        <v>2185.596</v>
      </c>
      <c r="H26" s="52">
        <v>3</v>
      </c>
      <c r="I26" s="53">
        <f t="shared" si="1"/>
        <v>2185.596</v>
      </c>
      <c r="J26" s="57">
        <v>3</v>
      </c>
      <c r="K26" s="55">
        <f t="shared" si="2"/>
        <v>2185.596</v>
      </c>
    </row>
    <row r="27" spans="1:11" s="56" customFormat="1" ht="12.75" x14ac:dyDescent="0.2">
      <c r="A27" s="45">
        <v>44277</v>
      </c>
      <c r="B27" s="46" t="s">
        <v>115</v>
      </c>
      <c r="C27" s="47" t="s">
        <v>140</v>
      </c>
      <c r="D27" s="58" t="s">
        <v>141</v>
      </c>
      <c r="E27" s="49">
        <v>261</v>
      </c>
      <c r="F27" s="50">
        <v>2</v>
      </c>
      <c r="G27" s="51">
        <f t="shared" si="0"/>
        <v>522</v>
      </c>
      <c r="H27" s="52">
        <v>2</v>
      </c>
      <c r="I27" s="53">
        <f t="shared" si="1"/>
        <v>522</v>
      </c>
      <c r="J27" s="57">
        <v>0</v>
      </c>
      <c r="K27" s="55">
        <f t="shared" si="2"/>
        <v>0</v>
      </c>
    </row>
    <row r="28" spans="1:11" s="56" customFormat="1" ht="12.75" x14ac:dyDescent="0.2">
      <c r="A28" s="45">
        <v>44365</v>
      </c>
      <c r="B28" s="46" t="s">
        <v>115</v>
      </c>
      <c r="C28" s="47" t="s">
        <v>142</v>
      </c>
      <c r="D28" s="48" t="s">
        <v>143</v>
      </c>
      <c r="E28" s="59">
        <v>128.05000000000001</v>
      </c>
      <c r="F28" s="50">
        <v>7</v>
      </c>
      <c r="G28" s="51">
        <f t="shared" si="0"/>
        <v>896.35000000000014</v>
      </c>
      <c r="H28" s="52">
        <v>1</v>
      </c>
      <c r="I28" s="53">
        <f t="shared" si="1"/>
        <v>128.05000000000001</v>
      </c>
      <c r="J28" s="57">
        <v>12</v>
      </c>
      <c r="K28" s="55">
        <f t="shared" si="2"/>
        <v>1536.6000000000001</v>
      </c>
    </row>
    <row r="29" spans="1:11" s="56" customFormat="1" ht="12.75" x14ac:dyDescent="0.2">
      <c r="A29" s="45">
        <v>44281</v>
      </c>
      <c r="B29" s="46" t="s">
        <v>144</v>
      </c>
      <c r="C29" s="47" t="s">
        <v>145</v>
      </c>
      <c r="D29" s="48" t="s">
        <v>146</v>
      </c>
      <c r="E29" s="49">
        <v>548.70000000000005</v>
      </c>
      <c r="F29" s="50">
        <v>1</v>
      </c>
      <c r="G29" s="51">
        <f t="shared" si="0"/>
        <v>548.70000000000005</v>
      </c>
      <c r="H29" s="52">
        <v>1</v>
      </c>
      <c r="I29" s="53">
        <f t="shared" si="1"/>
        <v>548.70000000000005</v>
      </c>
      <c r="J29" s="57">
        <v>1</v>
      </c>
      <c r="K29" s="55">
        <f t="shared" si="2"/>
        <v>548.70000000000005</v>
      </c>
    </row>
    <row r="30" spans="1:11" s="56" customFormat="1" ht="12.75" x14ac:dyDescent="0.2">
      <c r="A30" s="45">
        <v>43594</v>
      </c>
      <c r="B30" s="46" t="s">
        <v>144</v>
      </c>
      <c r="C30" s="47" t="s">
        <v>147</v>
      </c>
      <c r="D30" s="48" t="s">
        <v>148</v>
      </c>
      <c r="E30" s="59">
        <v>767</v>
      </c>
      <c r="F30" s="50">
        <v>0</v>
      </c>
      <c r="G30" s="51">
        <f t="shared" si="0"/>
        <v>0</v>
      </c>
      <c r="H30" s="52">
        <v>0</v>
      </c>
      <c r="I30" s="53">
        <f t="shared" si="1"/>
        <v>0</v>
      </c>
      <c r="J30" s="57">
        <v>0</v>
      </c>
      <c r="K30" s="55">
        <f t="shared" si="2"/>
        <v>0</v>
      </c>
    </row>
    <row r="31" spans="1:11" s="56" customFormat="1" ht="12.75" x14ac:dyDescent="0.2">
      <c r="A31" s="45">
        <v>44123</v>
      </c>
      <c r="B31" s="46" t="s">
        <v>149</v>
      </c>
      <c r="C31" s="47" t="s">
        <v>150</v>
      </c>
      <c r="D31" s="48" t="s">
        <v>151</v>
      </c>
      <c r="E31" s="59">
        <v>360</v>
      </c>
      <c r="F31" s="50">
        <v>1</v>
      </c>
      <c r="G31" s="51">
        <f t="shared" si="0"/>
        <v>360</v>
      </c>
      <c r="H31" s="52">
        <v>1</v>
      </c>
      <c r="I31" s="53">
        <f t="shared" si="1"/>
        <v>360</v>
      </c>
      <c r="J31" s="57">
        <v>1</v>
      </c>
      <c r="K31" s="55">
        <f t="shared" si="2"/>
        <v>360</v>
      </c>
    </row>
    <row r="32" spans="1:11" s="56" customFormat="1" ht="12.75" x14ac:dyDescent="0.2">
      <c r="A32" s="45">
        <v>44281</v>
      </c>
      <c r="B32" s="46" t="s">
        <v>144</v>
      </c>
      <c r="C32" s="47" t="s">
        <v>152</v>
      </c>
      <c r="D32" s="48" t="s">
        <v>153</v>
      </c>
      <c r="E32" s="49">
        <v>2000.1</v>
      </c>
      <c r="F32" s="50">
        <v>1</v>
      </c>
      <c r="G32" s="51">
        <f t="shared" si="0"/>
        <v>2000.1</v>
      </c>
      <c r="H32" s="52">
        <v>1</v>
      </c>
      <c r="I32" s="53">
        <f t="shared" si="1"/>
        <v>2000.1</v>
      </c>
      <c r="J32" s="57">
        <v>1</v>
      </c>
      <c r="K32" s="55">
        <f t="shared" si="2"/>
        <v>2000.1</v>
      </c>
    </row>
    <row r="33" spans="1:11" s="56" customFormat="1" ht="12.75" x14ac:dyDescent="0.2">
      <c r="A33" s="45">
        <v>44281</v>
      </c>
      <c r="B33" s="46" t="s">
        <v>144</v>
      </c>
      <c r="C33" s="47" t="s">
        <v>154</v>
      </c>
      <c r="D33" s="48" t="s">
        <v>155</v>
      </c>
      <c r="E33" s="49">
        <v>2065</v>
      </c>
      <c r="F33" s="50">
        <v>2</v>
      </c>
      <c r="G33" s="51">
        <f t="shared" si="0"/>
        <v>4130</v>
      </c>
      <c r="H33" s="52">
        <v>2</v>
      </c>
      <c r="I33" s="53">
        <f t="shared" si="1"/>
        <v>4130</v>
      </c>
      <c r="J33" s="57">
        <v>2</v>
      </c>
      <c r="K33" s="55">
        <f t="shared" si="2"/>
        <v>4130</v>
      </c>
    </row>
    <row r="34" spans="1:11" s="56" customFormat="1" ht="12.75" x14ac:dyDescent="0.2">
      <c r="A34" s="45">
        <v>43790</v>
      </c>
      <c r="B34" s="46" t="s">
        <v>149</v>
      </c>
      <c r="C34" s="47" t="s">
        <v>156</v>
      </c>
      <c r="D34" s="48" t="s">
        <v>157</v>
      </c>
      <c r="E34" s="49">
        <v>24.9</v>
      </c>
      <c r="F34" s="50">
        <v>8</v>
      </c>
      <c r="G34" s="51">
        <f t="shared" si="0"/>
        <v>199.2</v>
      </c>
      <c r="H34" s="52">
        <v>8</v>
      </c>
      <c r="I34" s="53">
        <f t="shared" si="1"/>
        <v>199.2</v>
      </c>
      <c r="J34" s="57">
        <v>6</v>
      </c>
      <c r="K34" s="55">
        <f t="shared" si="2"/>
        <v>149.39999999999998</v>
      </c>
    </row>
    <row r="35" spans="1:11" s="56" customFormat="1" ht="12.75" x14ac:dyDescent="0.2">
      <c r="A35" s="45">
        <v>44364</v>
      </c>
      <c r="B35" s="46" t="s">
        <v>112</v>
      </c>
      <c r="C35" s="47" t="s">
        <v>158</v>
      </c>
      <c r="D35" s="48" t="s">
        <v>159</v>
      </c>
      <c r="E35" s="49">
        <v>200</v>
      </c>
      <c r="F35" s="50">
        <v>0</v>
      </c>
      <c r="G35" s="51">
        <f t="shared" si="0"/>
        <v>0</v>
      </c>
      <c r="H35" s="52">
        <v>0</v>
      </c>
      <c r="I35" s="53">
        <f t="shared" si="1"/>
        <v>0</v>
      </c>
      <c r="J35" s="57">
        <v>3</v>
      </c>
      <c r="K35" s="55">
        <f t="shared" si="2"/>
        <v>600</v>
      </c>
    </row>
    <row r="36" spans="1:11" s="56" customFormat="1" ht="12.75" x14ac:dyDescent="0.2">
      <c r="A36" s="45">
        <v>43689</v>
      </c>
      <c r="B36" s="46" t="s">
        <v>112</v>
      </c>
      <c r="C36" s="47" t="s">
        <v>160</v>
      </c>
      <c r="D36" s="48" t="s">
        <v>161</v>
      </c>
      <c r="E36" s="49">
        <v>7788</v>
      </c>
      <c r="F36" s="50">
        <v>0</v>
      </c>
      <c r="G36" s="51">
        <f t="shared" si="0"/>
        <v>0</v>
      </c>
      <c r="H36" s="52">
        <v>0</v>
      </c>
      <c r="I36" s="53">
        <f t="shared" si="1"/>
        <v>0</v>
      </c>
      <c r="J36" s="57">
        <v>0</v>
      </c>
      <c r="K36" s="55">
        <f t="shared" si="2"/>
        <v>0</v>
      </c>
    </row>
    <row r="37" spans="1:11" s="56" customFormat="1" ht="12.75" x14ac:dyDescent="0.2">
      <c r="A37" s="45">
        <v>43564</v>
      </c>
      <c r="B37" s="46" t="s">
        <v>112</v>
      </c>
      <c r="C37" s="47" t="s">
        <v>162</v>
      </c>
      <c r="D37" s="48" t="s">
        <v>163</v>
      </c>
      <c r="E37" s="49">
        <v>82.6</v>
      </c>
      <c r="F37" s="50">
        <v>7</v>
      </c>
      <c r="G37" s="51">
        <f t="shared" si="0"/>
        <v>578.19999999999993</v>
      </c>
      <c r="H37" s="52">
        <v>6</v>
      </c>
      <c r="I37" s="53">
        <f t="shared" si="1"/>
        <v>495.59999999999997</v>
      </c>
      <c r="J37" s="57">
        <v>6</v>
      </c>
      <c r="K37" s="55">
        <f t="shared" si="2"/>
        <v>495.59999999999997</v>
      </c>
    </row>
    <row r="38" spans="1:11" s="56" customFormat="1" ht="12.75" x14ac:dyDescent="0.2">
      <c r="A38" s="45">
        <v>43892</v>
      </c>
      <c r="B38" s="46" t="s">
        <v>115</v>
      </c>
      <c r="C38" s="47" t="s">
        <v>164</v>
      </c>
      <c r="D38" s="58" t="s">
        <v>165</v>
      </c>
      <c r="E38" s="49">
        <v>1571.76</v>
      </c>
      <c r="F38" s="50">
        <v>0</v>
      </c>
      <c r="G38" s="51">
        <f t="shared" si="0"/>
        <v>0</v>
      </c>
      <c r="H38" s="52">
        <v>0</v>
      </c>
      <c r="I38" s="53">
        <f t="shared" si="1"/>
        <v>0</v>
      </c>
      <c r="J38" s="57">
        <v>0</v>
      </c>
      <c r="K38" s="55">
        <f t="shared" si="2"/>
        <v>0</v>
      </c>
    </row>
    <row r="39" spans="1:11" s="56" customFormat="1" ht="12.75" x14ac:dyDescent="0.2">
      <c r="A39" s="45">
        <v>43591</v>
      </c>
      <c r="B39" s="46" t="s">
        <v>166</v>
      </c>
      <c r="C39" s="47" t="s">
        <v>167</v>
      </c>
      <c r="D39" s="48" t="s">
        <v>168</v>
      </c>
      <c r="E39" s="49">
        <v>1000</v>
      </c>
      <c r="F39" s="50">
        <v>0</v>
      </c>
      <c r="G39" s="51">
        <f t="shared" si="0"/>
        <v>0</v>
      </c>
      <c r="H39" s="52">
        <v>0</v>
      </c>
      <c r="I39" s="53">
        <f t="shared" si="1"/>
        <v>0</v>
      </c>
      <c r="J39" s="57">
        <v>0</v>
      </c>
      <c r="K39" s="55">
        <f t="shared" si="2"/>
        <v>0</v>
      </c>
    </row>
    <row r="40" spans="1:11" s="56" customFormat="1" ht="12.75" x14ac:dyDescent="0.2">
      <c r="A40" s="45">
        <v>43564</v>
      </c>
      <c r="B40" s="46" t="s">
        <v>149</v>
      </c>
      <c r="C40" s="47" t="s">
        <v>169</v>
      </c>
      <c r="D40" s="48" t="s">
        <v>170</v>
      </c>
      <c r="E40" s="49">
        <v>38</v>
      </c>
      <c r="F40" s="50">
        <v>0</v>
      </c>
      <c r="G40" s="51">
        <f t="shared" si="0"/>
        <v>0</v>
      </c>
      <c r="H40" s="52">
        <v>0</v>
      </c>
      <c r="I40" s="53">
        <f t="shared" si="1"/>
        <v>0</v>
      </c>
      <c r="J40" s="57">
        <v>0</v>
      </c>
      <c r="K40" s="55">
        <f t="shared" si="2"/>
        <v>0</v>
      </c>
    </row>
    <row r="41" spans="1:11" s="56" customFormat="1" ht="12.75" x14ac:dyDescent="0.2">
      <c r="A41" s="45">
        <v>43909</v>
      </c>
      <c r="B41" s="46" t="s">
        <v>106</v>
      </c>
      <c r="C41" s="47" t="s">
        <v>171</v>
      </c>
      <c r="D41" s="48" t="s">
        <v>172</v>
      </c>
      <c r="E41" s="49">
        <v>1534</v>
      </c>
      <c r="F41" s="50">
        <v>1</v>
      </c>
      <c r="G41" s="51">
        <f t="shared" si="0"/>
        <v>1534</v>
      </c>
      <c r="H41" s="52">
        <v>1</v>
      </c>
      <c r="I41" s="53">
        <f t="shared" si="1"/>
        <v>1534</v>
      </c>
      <c r="J41" s="57">
        <v>1</v>
      </c>
      <c r="K41" s="55">
        <f t="shared" si="2"/>
        <v>1534</v>
      </c>
    </row>
    <row r="42" spans="1:11" s="56" customFormat="1" ht="12.75" x14ac:dyDescent="0.2">
      <c r="A42" s="45">
        <v>44123</v>
      </c>
      <c r="B42" s="46" t="s">
        <v>144</v>
      </c>
      <c r="C42" s="47" t="s">
        <v>173</v>
      </c>
      <c r="D42" s="48" t="s">
        <v>174</v>
      </c>
      <c r="E42" s="59">
        <v>49.56</v>
      </c>
      <c r="F42" s="50">
        <v>1</v>
      </c>
      <c r="G42" s="51">
        <f t="shared" si="0"/>
        <v>49.56</v>
      </c>
      <c r="H42" s="52">
        <v>1</v>
      </c>
      <c r="I42" s="53">
        <f t="shared" si="1"/>
        <v>49.56</v>
      </c>
      <c r="J42" s="57">
        <v>1</v>
      </c>
      <c r="K42" s="55">
        <f t="shared" si="2"/>
        <v>49.56</v>
      </c>
    </row>
    <row r="43" spans="1:11" s="56" customFormat="1" ht="12.75" x14ac:dyDescent="0.2">
      <c r="A43" s="45">
        <v>43705</v>
      </c>
      <c r="B43" s="46" t="s">
        <v>115</v>
      </c>
      <c r="C43" s="47" t="s">
        <v>175</v>
      </c>
      <c r="D43" s="48" t="s">
        <v>176</v>
      </c>
      <c r="E43" s="49">
        <v>242.44</v>
      </c>
      <c r="F43" s="50">
        <v>0</v>
      </c>
      <c r="G43" s="51">
        <f t="shared" si="0"/>
        <v>0</v>
      </c>
      <c r="H43" s="52">
        <v>0</v>
      </c>
      <c r="I43" s="53">
        <f t="shared" si="1"/>
        <v>0</v>
      </c>
      <c r="J43" s="57">
        <v>0</v>
      </c>
      <c r="K43" s="55">
        <f t="shared" si="2"/>
        <v>0</v>
      </c>
    </row>
    <row r="44" spans="1:11" s="56" customFormat="1" ht="12.75" x14ac:dyDescent="0.2">
      <c r="A44" s="45">
        <v>44277</v>
      </c>
      <c r="B44" s="46" t="s">
        <v>115</v>
      </c>
      <c r="C44" s="47" t="s">
        <v>177</v>
      </c>
      <c r="D44" s="48" t="s">
        <v>178</v>
      </c>
      <c r="E44" s="49">
        <v>252.69</v>
      </c>
      <c r="F44" s="50">
        <v>56</v>
      </c>
      <c r="G44" s="51">
        <f t="shared" si="0"/>
        <v>14150.64</v>
      </c>
      <c r="H44" s="52">
        <v>43</v>
      </c>
      <c r="I44" s="53">
        <f t="shared" si="1"/>
        <v>10865.67</v>
      </c>
      <c r="J44" s="57">
        <v>60</v>
      </c>
      <c r="K44" s="55">
        <f t="shared" si="2"/>
        <v>15161.4</v>
      </c>
    </row>
    <row r="45" spans="1:11" s="56" customFormat="1" ht="12.75" x14ac:dyDescent="0.2">
      <c r="A45" s="45">
        <v>44265</v>
      </c>
      <c r="B45" s="46" t="s">
        <v>149</v>
      </c>
      <c r="C45" s="47" t="s">
        <v>179</v>
      </c>
      <c r="D45" s="48" t="s">
        <v>180</v>
      </c>
      <c r="E45" s="59">
        <v>106.2</v>
      </c>
      <c r="F45" s="50">
        <v>3</v>
      </c>
      <c r="G45" s="51">
        <f t="shared" si="0"/>
        <v>318.60000000000002</v>
      </c>
      <c r="H45" s="52">
        <v>3</v>
      </c>
      <c r="I45" s="53">
        <f t="shared" si="1"/>
        <v>318.60000000000002</v>
      </c>
      <c r="J45" s="57">
        <v>3</v>
      </c>
      <c r="K45" s="55">
        <f t="shared" si="2"/>
        <v>318.60000000000002</v>
      </c>
    </row>
    <row r="46" spans="1:11" s="56" customFormat="1" ht="12.75" x14ac:dyDescent="0.2">
      <c r="A46" s="45">
        <v>44265</v>
      </c>
      <c r="B46" s="46" t="s">
        <v>149</v>
      </c>
      <c r="C46" s="47" t="s">
        <v>181</v>
      </c>
      <c r="D46" s="48" t="s">
        <v>182</v>
      </c>
      <c r="E46" s="49">
        <v>200.6</v>
      </c>
      <c r="F46" s="50">
        <v>4</v>
      </c>
      <c r="G46" s="51">
        <f t="shared" si="0"/>
        <v>802.4</v>
      </c>
      <c r="H46" s="52">
        <v>4</v>
      </c>
      <c r="I46" s="53">
        <f t="shared" si="1"/>
        <v>802.4</v>
      </c>
      <c r="J46" s="57">
        <v>4</v>
      </c>
      <c r="K46" s="55">
        <f t="shared" si="2"/>
        <v>802.4</v>
      </c>
    </row>
    <row r="47" spans="1:11" s="56" customFormat="1" ht="12.75" x14ac:dyDescent="0.2">
      <c r="A47" s="45">
        <v>43895</v>
      </c>
      <c r="B47" s="46" t="s">
        <v>149</v>
      </c>
      <c r="C47" s="47" t="s">
        <v>183</v>
      </c>
      <c r="D47" s="48" t="s">
        <v>184</v>
      </c>
      <c r="E47" s="59">
        <v>354</v>
      </c>
      <c r="F47" s="50">
        <v>5</v>
      </c>
      <c r="G47" s="51">
        <f t="shared" si="0"/>
        <v>1770</v>
      </c>
      <c r="H47" s="52">
        <v>5</v>
      </c>
      <c r="I47" s="53">
        <f t="shared" si="1"/>
        <v>1770</v>
      </c>
      <c r="J47" s="57">
        <v>5</v>
      </c>
      <c r="K47" s="55">
        <f t="shared" si="2"/>
        <v>1770</v>
      </c>
    </row>
    <row r="48" spans="1:11" s="56" customFormat="1" ht="12.75" x14ac:dyDescent="0.2">
      <c r="A48" s="45">
        <v>43746</v>
      </c>
      <c r="B48" s="46" t="s">
        <v>185</v>
      </c>
      <c r="C48" s="47" t="s">
        <v>186</v>
      </c>
      <c r="D48" s="48" t="s">
        <v>187</v>
      </c>
      <c r="E48" s="49">
        <v>295</v>
      </c>
      <c r="F48" s="50">
        <v>0</v>
      </c>
      <c r="G48" s="51">
        <f t="shared" si="0"/>
        <v>0</v>
      </c>
      <c r="H48" s="52">
        <v>0</v>
      </c>
      <c r="I48" s="53">
        <f t="shared" si="1"/>
        <v>0</v>
      </c>
      <c r="J48" s="57">
        <v>0</v>
      </c>
      <c r="K48" s="55">
        <f t="shared" si="2"/>
        <v>0</v>
      </c>
    </row>
    <row r="49" spans="1:11" s="56" customFormat="1" ht="12.75" x14ac:dyDescent="0.2">
      <c r="A49" s="45">
        <v>43564</v>
      </c>
      <c r="B49" s="46" t="s">
        <v>149</v>
      </c>
      <c r="C49" s="47" t="s">
        <v>188</v>
      </c>
      <c r="D49" s="48" t="s">
        <v>189</v>
      </c>
      <c r="E49" s="49">
        <v>11.7</v>
      </c>
      <c r="F49" s="50">
        <v>35</v>
      </c>
      <c r="G49" s="51">
        <f t="shared" si="0"/>
        <v>409.5</v>
      </c>
      <c r="H49" s="52">
        <v>35</v>
      </c>
      <c r="I49" s="53">
        <f t="shared" si="1"/>
        <v>409.5</v>
      </c>
      <c r="J49" s="57">
        <v>35</v>
      </c>
      <c r="K49" s="55">
        <f t="shared" si="2"/>
        <v>409.5</v>
      </c>
    </row>
    <row r="50" spans="1:11" s="56" customFormat="1" ht="12.75" x14ac:dyDescent="0.2">
      <c r="A50" s="45">
        <v>43909</v>
      </c>
      <c r="B50" s="46" t="s">
        <v>144</v>
      </c>
      <c r="C50" s="47" t="s">
        <v>190</v>
      </c>
      <c r="D50" s="48" t="s">
        <v>191</v>
      </c>
      <c r="E50" s="60">
        <v>107.38</v>
      </c>
      <c r="F50" s="50">
        <v>0</v>
      </c>
      <c r="G50" s="51">
        <f t="shared" si="0"/>
        <v>0</v>
      </c>
      <c r="H50" s="52">
        <v>0</v>
      </c>
      <c r="I50" s="53">
        <f t="shared" si="1"/>
        <v>0</v>
      </c>
      <c r="J50" s="57">
        <v>0</v>
      </c>
      <c r="K50" s="55">
        <f t="shared" si="2"/>
        <v>0</v>
      </c>
    </row>
    <row r="51" spans="1:11" s="56" customFormat="1" ht="12.75" x14ac:dyDescent="0.2">
      <c r="A51" s="45">
        <v>43566</v>
      </c>
      <c r="B51" s="46" t="s">
        <v>109</v>
      </c>
      <c r="C51" s="47" t="s">
        <v>192</v>
      </c>
      <c r="D51" s="48" t="s">
        <v>193</v>
      </c>
      <c r="E51" s="49">
        <v>112.1</v>
      </c>
      <c r="F51" s="50">
        <v>0</v>
      </c>
      <c r="G51" s="51">
        <f t="shared" si="0"/>
        <v>0</v>
      </c>
      <c r="H51" s="52">
        <v>0</v>
      </c>
      <c r="I51" s="53">
        <f t="shared" si="1"/>
        <v>0</v>
      </c>
      <c r="J51" s="57">
        <v>0</v>
      </c>
      <c r="K51" s="55">
        <f t="shared" si="2"/>
        <v>0</v>
      </c>
    </row>
    <row r="52" spans="1:11" s="56" customFormat="1" ht="12.75" x14ac:dyDescent="0.2">
      <c r="A52" s="45">
        <v>43909</v>
      </c>
      <c r="B52" s="46" t="s">
        <v>106</v>
      </c>
      <c r="C52" s="47" t="s">
        <v>194</v>
      </c>
      <c r="D52" s="48" t="s">
        <v>195</v>
      </c>
      <c r="E52" s="49">
        <v>16.380000000000003</v>
      </c>
      <c r="F52" s="50">
        <v>32</v>
      </c>
      <c r="G52" s="51">
        <f t="shared" si="0"/>
        <v>524.16000000000008</v>
      </c>
      <c r="H52" s="52">
        <v>32</v>
      </c>
      <c r="I52" s="53">
        <f t="shared" si="1"/>
        <v>524.16000000000008</v>
      </c>
      <c r="J52" s="57">
        <v>30</v>
      </c>
      <c r="K52" s="55">
        <f t="shared" si="2"/>
        <v>491.40000000000009</v>
      </c>
    </row>
    <row r="53" spans="1:11" s="56" customFormat="1" ht="12.75" x14ac:dyDescent="0.2">
      <c r="A53" s="45">
        <v>43622</v>
      </c>
      <c r="B53" s="46" t="s">
        <v>196</v>
      </c>
      <c r="C53" s="47" t="s">
        <v>197</v>
      </c>
      <c r="D53" s="48" t="s">
        <v>198</v>
      </c>
      <c r="E53" s="49">
        <v>1563.5</v>
      </c>
      <c r="F53" s="50">
        <v>0</v>
      </c>
      <c r="G53" s="51">
        <f t="shared" si="0"/>
        <v>0</v>
      </c>
      <c r="H53" s="52">
        <v>0</v>
      </c>
      <c r="I53" s="53">
        <f t="shared" si="1"/>
        <v>0</v>
      </c>
      <c r="J53" s="57">
        <v>0</v>
      </c>
      <c r="K53" s="55">
        <f t="shared" si="2"/>
        <v>0</v>
      </c>
    </row>
    <row r="54" spans="1:11" s="56" customFormat="1" ht="12.75" x14ac:dyDescent="0.2">
      <c r="A54" s="45">
        <v>44123</v>
      </c>
      <c r="B54" s="46" t="s">
        <v>149</v>
      </c>
      <c r="C54" s="47" t="s">
        <v>199</v>
      </c>
      <c r="D54" s="48" t="s">
        <v>200</v>
      </c>
      <c r="E54" s="49">
        <v>40</v>
      </c>
      <c r="F54" s="50">
        <v>1</v>
      </c>
      <c r="G54" s="51">
        <f t="shared" si="0"/>
        <v>40</v>
      </c>
      <c r="H54" s="52">
        <v>1</v>
      </c>
      <c r="I54" s="53">
        <f t="shared" si="1"/>
        <v>40</v>
      </c>
      <c r="J54" s="57">
        <v>0</v>
      </c>
      <c r="K54" s="55">
        <f t="shared" si="2"/>
        <v>0</v>
      </c>
    </row>
    <row r="55" spans="1:11" s="56" customFormat="1" ht="12.75" x14ac:dyDescent="0.2">
      <c r="A55" s="45">
        <v>44265</v>
      </c>
      <c r="B55" s="46" t="s">
        <v>149</v>
      </c>
      <c r="C55" s="47" t="s">
        <v>201</v>
      </c>
      <c r="D55" s="48" t="s">
        <v>202</v>
      </c>
      <c r="E55" s="49">
        <v>60</v>
      </c>
      <c r="F55" s="50">
        <v>3</v>
      </c>
      <c r="G55" s="51">
        <f t="shared" si="0"/>
        <v>180</v>
      </c>
      <c r="H55" s="52">
        <v>3</v>
      </c>
      <c r="I55" s="53">
        <f t="shared" si="1"/>
        <v>180</v>
      </c>
      <c r="J55" s="57">
        <v>1</v>
      </c>
      <c r="K55" s="55">
        <f t="shared" si="2"/>
        <v>60</v>
      </c>
    </row>
    <row r="56" spans="1:11" s="56" customFormat="1" ht="15.75" customHeight="1" x14ac:dyDescent="0.2">
      <c r="A56" s="45">
        <v>44364</v>
      </c>
      <c r="B56" s="46" t="s">
        <v>149</v>
      </c>
      <c r="C56" s="47" t="s">
        <v>203</v>
      </c>
      <c r="D56" s="48" t="s">
        <v>204</v>
      </c>
      <c r="E56" s="49">
        <v>157.19999999999999</v>
      </c>
      <c r="F56" s="50">
        <v>3</v>
      </c>
      <c r="G56" s="51">
        <f t="shared" si="0"/>
        <v>471.59999999999997</v>
      </c>
      <c r="H56" s="52">
        <v>2</v>
      </c>
      <c r="I56" s="53">
        <f t="shared" si="1"/>
        <v>314.39999999999998</v>
      </c>
      <c r="J56" s="57">
        <v>5</v>
      </c>
      <c r="K56" s="55">
        <f t="shared" si="2"/>
        <v>786</v>
      </c>
    </row>
    <row r="57" spans="1:11" s="56" customFormat="1" ht="12.75" x14ac:dyDescent="0.2">
      <c r="A57" s="45">
        <v>43564</v>
      </c>
      <c r="B57" s="46" t="s">
        <v>149</v>
      </c>
      <c r="C57" s="47" t="s">
        <v>205</v>
      </c>
      <c r="D57" s="48" t="s">
        <v>206</v>
      </c>
      <c r="E57" s="49">
        <v>11.8</v>
      </c>
      <c r="F57" s="50">
        <v>45</v>
      </c>
      <c r="G57" s="51">
        <f t="shared" si="0"/>
        <v>531</v>
      </c>
      <c r="H57" s="52">
        <v>45</v>
      </c>
      <c r="I57" s="53">
        <f t="shared" si="1"/>
        <v>531</v>
      </c>
      <c r="J57" s="57">
        <v>45</v>
      </c>
      <c r="K57" s="55">
        <f t="shared" si="2"/>
        <v>531</v>
      </c>
    </row>
    <row r="58" spans="1:11" s="56" customFormat="1" ht="12.75" x14ac:dyDescent="0.2">
      <c r="A58" s="45">
        <v>43895</v>
      </c>
      <c r="B58" s="46" t="s">
        <v>149</v>
      </c>
      <c r="C58" s="47" t="s">
        <v>207</v>
      </c>
      <c r="D58" s="48" t="s">
        <v>208</v>
      </c>
      <c r="E58" s="49">
        <v>70.8</v>
      </c>
      <c r="F58" s="50">
        <v>17</v>
      </c>
      <c r="G58" s="51">
        <f t="shared" si="0"/>
        <v>1203.5999999999999</v>
      </c>
      <c r="H58" s="52">
        <v>17</v>
      </c>
      <c r="I58" s="53">
        <f t="shared" si="1"/>
        <v>1203.5999999999999</v>
      </c>
      <c r="J58" s="57">
        <v>17</v>
      </c>
      <c r="K58" s="55">
        <f t="shared" si="2"/>
        <v>1203.5999999999999</v>
      </c>
    </row>
    <row r="59" spans="1:11" s="56" customFormat="1" ht="12.75" x14ac:dyDescent="0.2">
      <c r="A59" s="45">
        <v>43895</v>
      </c>
      <c r="B59" s="46" t="s">
        <v>149</v>
      </c>
      <c r="C59" s="47" t="s">
        <v>207</v>
      </c>
      <c r="D59" s="48" t="s">
        <v>209</v>
      </c>
      <c r="E59" s="49">
        <v>106.2</v>
      </c>
      <c r="F59" s="50">
        <v>15</v>
      </c>
      <c r="G59" s="51">
        <f t="shared" si="0"/>
        <v>1593</v>
      </c>
      <c r="H59" s="52">
        <v>15</v>
      </c>
      <c r="I59" s="53">
        <f t="shared" si="1"/>
        <v>1593</v>
      </c>
      <c r="J59" s="57">
        <v>15</v>
      </c>
      <c r="K59" s="55">
        <f t="shared" si="2"/>
        <v>1593</v>
      </c>
    </row>
    <row r="60" spans="1:11" s="56" customFormat="1" ht="12.75" x14ac:dyDescent="0.2">
      <c r="A60" s="45">
        <v>43564</v>
      </c>
      <c r="B60" s="46" t="s">
        <v>149</v>
      </c>
      <c r="C60" s="47" t="s">
        <v>207</v>
      </c>
      <c r="D60" s="48" t="s">
        <v>210</v>
      </c>
      <c r="E60" s="49">
        <v>33.04</v>
      </c>
      <c r="F60" s="50">
        <v>55</v>
      </c>
      <c r="G60" s="51">
        <f t="shared" si="0"/>
        <v>1817.2</v>
      </c>
      <c r="H60" s="52">
        <v>45</v>
      </c>
      <c r="I60" s="53">
        <f t="shared" si="1"/>
        <v>1486.8</v>
      </c>
      <c r="J60" s="57">
        <v>45</v>
      </c>
      <c r="K60" s="55">
        <f t="shared" si="2"/>
        <v>1486.8</v>
      </c>
    </row>
    <row r="61" spans="1:11" s="56" customFormat="1" ht="12.75" x14ac:dyDescent="0.2">
      <c r="A61" s="45">
        <v>44364</v>
      </c>
      <c r="B61" s="46" t="s">
        <v>109</v>
      </c>
      <c r="C61" s="47" t="s">
        <v>211</v>
      </c>
      <c r="D61" s="48" t="s">
        <v>212</v>
      </c>
      <c r="E61" s="49">
        <v>64.349999999999994</v>
      </c>
      <c r="F61" s="50">
        <v>7</v>
      </c>
      <c r="G61" s="51">
        <f t="shared" si="0"/>
        <v>450.44999999999993</v>
      </c>
      <c r="H61" s="52">
        <v>2</v>
      </c>
      <c r="I61" s="53">
        <f t="shared" si="1"/>
        <v>128.69999999999999</v>
      </c>
      <c r="J61" s="57">
        <v>19</v>
      </c>
      <c r="K61" s="55">
        <f t="shared" si="2"/>
        <v>1222.6499999999999</v>
      </c>
    </row>
    <row r="62" spans="1:11" s="56" customFormat="1" ht="12.75" x14ac:dyDescent="0.2">
      <c r="A62" s="45">
        <v>43566</v>
      </c>
      <c r="B62" s="46" t="s">
        <v>109</v>
      </c>
      <c r="C62" s="47" t="s">
        <v>213</v>
      </c>
      <c r="D62" s="48" t="s">
        <v>214</v>
      </c>
      <c r="E62" s="49">
        <v>11387</v>
      </c>
      <c r="F62" s="50">
        <v>0</v>
      </c>
      <c r="G62" s="51">
        <f t="shared" si="0"/>
        <v>0</v>
      </c>
      <c r="H62" s="52">
        <v>0</v>
      </c>
      <c r="I62" s="53">
        <f t="shared" si="1"/>
        <v>0</v>
      </c>
      <c r="J62" s="57">
        <v>0</v>
      </c>
      <c r="K62" s="55">
        <f t="shared" si="2"/>
        <v>0</v>
      </c>
    </row>
    <row r="63" spans="1:11" s="56" customFormat="1" ht="12.75" x14ac:dyDescent="0.2">
      <c r="A63" s="45">
        <v>43594</v>
      </c>
      <c r="B63" s="46" t="s">
        <v>144</v>
      </c>
      <c r="C63" s="47" t="s">
        <v>215</v>
      </c>
      <c r="D63" s="48" t="s">
        <v>216</v>
      </c>
      <c r="E63" s="49">
        <v>224.2</v>
      </c>
      <c r="F63" s="50">
        <v>1</v>
      </c>
      <c r="G63" s="51">
        <f t="shared" si="0"/>
        <v>224.2</v>
      </c>
      <c r="H63" s="52">
        <v>1</v>
      </c>
      <c r="I63" s="53">
        <f t="shared" si="1"/>
        <v>224.2</v>
      </c>
      <c r="J63" s="57">
        <v>1</v>
      </c>
      <c r="K63" s="55">
        <f t="shared" si="2"/>
        <v>224.2</v>
      </c>
    </row>
    <row r="64" spans="1:11" s="56" customFormat="1" ht="12.75" x14ac:dyDescent="0.2">
      <c r="A64" s="45">
        <v>43895</v>
      </c>
      <c r="B64" s="46" t="s">
        <v>144</v>
      </c>
      <c r="C64" s="47" t="s">
        <v>217</v>
      </c>
      <c r="D64" s="48" t="s">
        <v>218</v>
      </c>
      <c r="E64" s="49">
        <v>120.26166667059999</v>
      </c>
      <c r="F64" s="50">
        <v>0</v>
      </c>
      <c r="G64" s="51">
        <f t="shared" si="0"/>
        <v>0</v>
      </c>
      <c r="H64" s="52">
        <v>0</v>
      </c>
      <c r="I64" s="53">
        <f t="shared" si="1"/>
        <v>0</v>
      </c>
      <c r="J64" s="57">
        <v>0</v>
      </c>
      <c r="K64" s="55">
        <f t="shared" si="2"/>
        <v>0</v>
      </c>
    </row>
    <row r="65" spans="1:11" s="56" customFormat="1" ht="12.75" x14ac:dyDescent="0.2">
      <c r="A65" s="45">
        <v>43895</v>
      </c>
      <c r="B65" s="46" t="s">
        <v>144</v>
      </c>
      <c r="C65" s="47" t="s">
        <v>219</v>
      </c>
      <c r="D65" s="48" t="s">
        <v>220</v>
      </c>
      <c r="E65" s="49">
        <v>126.3583</v>
      </c>
      <c r="F65" s="50">
        <v>0</v>
      </c>
      <c r="G65" s="51">
        <f t="shared" si="0"/>
        <v>0</v>
      </c>
      <c r="H65" s="52">
        <v>0</v>
      </c>
      <c r="I65" s="53">
        <f t="shared" si="1"/>
        <v>0</v>
      </c>
      <c r="J65" s="57">
        <v>0</v>
      </c>
      <c r="K65" s="55">
        <f t="shared" si="2"/>
        <v>0</v>
      </c>
    </row>
    <row r="66" spans="1:11" s="56" customFormat="1" ht="15.75" customHeight="1" x14ac:dyDescent="0.2">
      <c r="A66" s="45">
        <v>44364</v>
      </c>
      <c r="B66" s="46" t="s">
        <v>149</v>
      </c>
      <c r="C66" s="47" t="s">
        <v>221</v>
      </c>
      <c r="D66" s="48" t="s">
        <v>222</v>
      </c>
      <c r="E66" s="59">
        <v>35</v>
      </c>
      <c r="F66" s="50">
        <v>0</v>
      </c>
      <c r="G66" s="51">
        <f t="shared" si="0"/>
        <v>0</v>
      </c>
      <c r="H66" s="52">
        <v>0</v>
      </c>
      <c r="I66" s="53">
        <f t="shared" si="1"/>
        <v>0</v>
      </c>
      <c r="J66" s="57">
        <v>11</v>
      </c>
      <c r="K66" s="55">
        <f t="shared" si="2"/>
        <v>385</v>
      </c>
    </row>
    <row r="67" spans="1:11" s="56" customFormat="1" ht="12.75" x14ac:dyDescent="0.2">
      <c r="A67" s="45">
        <v>43895</v>
      </c>
      <c r="B67" s="46" t="s">
        <v>144</v>
      </c>
      <c r="C67" s="47" t="s">
        <v>223</v>
      </c>
      <c r="D67" s="48" t="s">
        <v>224</v>
      </c>
      <c r="E67" s="49">
        <v>566.4</v>
      </c>
      <c r="F67" s="50">
        <v>0</v>
      </c>
      <c r="G67" s="51">
        <f t="shared" si="0"/>
        <v>0</v>
      </c>
      <c r="H67" s="52">
        <v>0</v>
      </c>
      <c r="I67" s="53">
        <f t="shared" si="1"/>
        <v>0</v>
      </c>
      <c r="J67" s="57">
        <v>0</v>
      </c>
      <c r="K67" s="55">
        <f t="shared" si="2"/>
        <v>0</v>
      </c>
    </row>
    <row r="68" spans="1:11" s="56" customFormat="1" ht="12.75" x14ac:dyDescent="0.2">
      <c r="A68" s="45">
        <v>44277</v>
      </c>
      <c r="B68" s="46" t="s">
        <v>115</v>
      </c>
      <c r="C68" s="47" t="s">
        <v>225</v>
      </c>
      <c r="D68" s="48" t="s">
        <v>226</v>
      </c>
      <c r="E68" s="49">
        <v>271.39999999999998</v>
      </c>
      <c r="F68" s="50">
        <v>11</v>
      </c>
      <c r="G68" s="51">
        <f t="shared" si="0"/>
        <v>2985.3999999999996</v>
      </c>
      <c r="H68" s="52">
        <v>10</v>
      </c>
      <c r="I68" s="53">
        <f t="shared" si="1"/>
        <v>2714</v>
      </c>
      <c r="J68" s="57">
        <v>9</v>
      </c>
      <c r="K68" s="55">
        <f t="shared" si="2"/>
        <v>2442.6</v>
      </c>
    </row>
    <row r="69" spans="1:11" s="56" customFormat="1" ht="12.75" x14ac:dyDescent="0.2">
      <c r="A69" s="45">
        <v>43746</v>
      </c>
      <c r="B69" s="46" t="s">
        <v>109</v>
      </c>
      <c r="C69" s="47" t="s">
        <v>227</v>
      </c>
      <c r="D69" s="48" t="s">
        <v>228</v>
      </c>
      <c r="E69" s="60">
        <v>4071</v>
      </c>
      <c r="F69" s="50">
        <v>0</v>
      </c>
      <c r="G69" s="51">
        <f t="shared" si="0"/>
        <v>0</v>
      </c>
      <c r="H69" s="52">
        <v>0</v>
      </c>
      <c r="I69" s="53">
        <f t="shared" si="1"/>
        <v>0</v>
      </c>
      <c r="J69" s="57">
        <v>0</v>
      </c>
      <c r="K69" s="55">
        <f t="shared" si="2"/>
        <v>0</v>
      </c>
    </row>
    <row r="70" spans="1:11" s="56" customFormat="1" ht="12.75" x14ac:dyDescent="0.2">
      <c r="A70" s="45">
        <v>43909</v>
      </c>
      <c r="B70" s="46" t="s">
        <v>144</v>
      </c>
      <c r="C70" s="47" t="s">
        <v>229</v>
      </c>
      <c r="D70" s="48" t="s">
        <v>230</v>
      </c>
      <c r="E70" s="60">
        <v>368.16</v>
      </c>
      <c r="F70" s="50">
        <v>0</v>
      </c>
      <c r="G70" s="51">
        <f t="shared" si="0"/>
        <v>0</v>
      </c>
      <c r="H70" s="52">
        <v>0</v>
      </c>
      <c r="I70" s="53">
        <f t="shared" si="1"/>
        <v>0</v>
      </c>
      <c r="J70" s="57">
        <v>0</v>
      </c>
      <c r="K70" s="55">
        <f t="shared" si="2"/>
        <v>0</v>
      </c>
    </row>
    <row r="71" spans="1:11" s="56" customFormat="1" ht="12.75" x14ac:dyDescent="0.2">
      <c r="A71" s="45">
        <v>44281</v>
      </c>
      <c r="B71" s="46" t="s">
        <v>144</v>
      </c>
      <c r="C71" s="47" t="s">
        <v>231</v>
      </c>
      <c r="D71" s="48" t="s">
        <v>232</v>
      </c>
      <c r="E71" s="49">
        <v>118.9833294</v>
      </c>
      <c r="F71" s="50">
        <v>0</v>
      </c>
      <c r="G71" s="51">
        <f t="shared" si="0"/>
        <v>0</v>
      </c>
      <c r="H71" s="52">
        <v>0</v>
      </c>
      <c r="I71" s="53">
        <f t="shared" si="1"/>
        <v>0</v>
      </c>
      <c r="J71" s="57">
        <v>0</v>
      </c>
      <c r="K71" s="55">
        <f t="shared" si="2"/>
        <v>0</v>
      </c>
    </row>
    <row r="72" spans="1:11" s="56" customFormat="1" ht="12.75" x14ac:dyDescent="0.2">
      <c r="A72" s="45">
        <v>44281</v>
      </c>
      <c r="B72" s="46" t="s">
        <v>144</v>
      </c>
      <c r="C72" s="47" t="s">
        <v>233</v>
      </c>
      <c r="D72" s="48" t="s">
        <v>234</v>
      </c>
      <c r="E72" s="49">
        <v>118.9833294</v>
      </c>
      <c r="F72" s="50">
        <v>0</v>
      </c>
      <c r="G72" s="51">
        <f t="shared" si="0"/>
        <v>0</v>
      </c>
      <c r="H72" s="52">
        <v>0</v>
      </c>
      <c r="I72" s="53">
        <f t="shared" si="1"/>
        <v>0</v>
      </c>
      <c r="J72" s="57">
        <v>0</v>
      </c>
      <c r="K72" s="55">
        <f t="shared" si="2"/>
        <v>0</v>
      </c>
    </row>
    <row r="73" spans="1:11" s="56" customFormat="1" ht="12.75" x14ac:dyDescent="0.2">
      <c r="A73" s="45">
        <v>43895</v>
      </c>
      <c r="B73" s="46" t="s">
        <v>144</v>
      </c>
      <c r="C73" s="47" t="s">
        <v>235</v>
      </c>
      <c r="D73" s="48" t="s">
        <v>236</v>
      </c>
      <c r="E73" s="59">
        <v>77.88</v>
      </c>
      <c r="F73" s="50">
        <v>0</v>
      </c>
      <c r="G73" s="51">
        <f t="shared" si="0"/>
        <v>0</v>
      </c>
      <c r="H73" s="52">
        <v>0</v>
      </c>
      <c r="I73" s="53">
        <f t="shared" si="1"/>
        <v>0</v>
      </c>
      <c r="J73" s="57">
        <v>0</v>
      </c>
      <c r="K73" s="55">
        <f t="shared" si="2"/>
        <v>0</v>
      </c>
    </row>
    <row r="74" spans="1:11" s="56" customFormat="1" ht="12.75" x14ac:dyDescent="0.2">
      <c r="A74" s="45">
        <v>43909</v>
      </c>
      <c r="B74" s="46" t="s">
        <v>144</v>
      </c>
      <c r="C74" s="47" t="s">
        <v>237</v>
      </c>
      <c r="D74" s="48" t="s">
        <v>238</v>
      </c>
      <c r="E74" s="49">
        <v>40.119999999999997</v>
      </c>
      <c r="F74" s="50">
        <v>0</v>
      </c>
      <c r="G74" s="51">
        <f t="shared" si="0"/>
        <v>0</v>
      </c>
      <c r="H74" s="52">
        <v>0</v>
      </c>
      <c r="I74" s="53">
        <f t="shared" si="1"/>
        <v>0</v>
      </c>
      <c r="J74" s="57">
        <v>0</v>
      </c>
      <c r="K74" s="55">
        <f t="shared" si="2"/>
        <v>0</v>
      </c>
    </row>
    <row r="75" spans="1:11" s="56" customFormat="1" ht="12.75" x14ac:dyDescent="0.2">
      <c r="A75" s="45">
        <v>43594</v>
      </c>
      <c r="B75" s="46" t="s">
        <v>144</v>
      </c>
      <c r="C75" s="47" t="s">
        <v>239</v>
      </c>
      <c r="D75" s="48" t="s">
        <v>240</v>
      </c>
      <c r="E75" s="59">
        <v>531</v>
      </c>
      <c r="F75" s="50">
        <v>0</v>
      </c>
      <c r="G75" s="51">
        <f t="shared" si="0"/>
        <v>0</v>
      </c>
      <c r="H75" s="52">
        <v>0</v>
      </c>
      <c r="I75" s="53">
        <f t="shared" si="1"/>
        <v>0</v>
      </c>
      <c r="J75" s="57">
        <v>0</v>
      </c>
      <c r="K75" s="55">
        <f t="shared" si="2"/>
        <v>0</v>
      </c>
    </row>
    <row r="76" spans="1:11" s="56" customFormat="1" ht="12.75" x14ac:dyDescent="0.2">
      <c r="A76" s="45">
        <v>43909</v>
      </c>
      <c r="B76" s="46" t="s">
        <v>144</v>
      </c>
      <c r="C76" s="47" t="s">
        <v>241</v>
      </c>
      <c r="D76" s="48" t="s">
        <v>242</v>
      </c>
      <c r="E76" s="49">
        <v>40.119999999999997</v>
      </c>
      <c r="F76" s="50">
        <v>4</v>
      </c>
      <c r="G76" s="51">
        <f t="shared" si="0"/>
        <v>160.47999999999999</v>
      </c>
      <c r="H76" s="52">
        <v>4</v>
      </c>
      <c r="I76" s="53">
        <f t="shared" si="1"/>
        <v>160.47999999999999</v>
      </c>
      <c r="J76" s="57">
        <v>4</v>
      </c>
      <c r="K76" s="55">
        <f t="shared" si="2"/>
        <v>160.47999999999999</v>
      </c>
    </row>
    <row r="77" spans="1:11" s="56" customFormat="1" ht="12.75" x14ac:dyDescent="0.2">
      <c r="A77" s="45">
        <v>43909</v>
      </c>
      <c r="B77" s="46" t="s">
        <v>106</v>
      </c>
      <c r="C77" s="47" t="s">
        <v>243</v>
      </c>
      <c r="D77" s="48" t="s">
        <v>244</v>
      </c>
      <c r="E77" s="49">
        <v>542.1</v>
      </c>
      <c r="F77" s="50">
        <v>1</v>
      </c>
      <c r="G77" s="51">
        <f t="shared" ref="G77:G105" si="3">E77*F77</f>
        <v>542.1</v>
      </c>
      <c r="H77" s="52">
        <v>1</v>
      </c>
      <c r="I77" s="53">
        <f t="shared" si="1"/>
        <v>542.1</v>
      </c>
      <c r="J77" s="57">
        <v>1</v>
      </c>
      <c r="K77" s="55">
        <f t="shared" si="2"/>
        <v>542.1</v>
      </c>
    </row>
    <row r="78" spans="1:11" s="56" customFormat="1" ht="12.75" x14ac:dyDescent="0.2">
      <c r="A78" s="45">
        <v>43909</v>
      </c>
      <c r="B78" s="46" t="s">
        <v>106</v>
      </c>
      <c r="C78" s="47" t="s">
        <v>245</v>
      </c>
      <c r="D78" s="48" t="s">
        <v>246</v>
      </c>
      <c r="E78" s="49">
        <v>1.0984</v>
      </c>
      <c r="F78" s="50">
        <v>80</v>
      </c>
      <c r="G78" s="51">
        <f t="shared" si="3"/>
        <v>87.872</v>
      </c>
      <c r="H78" s="52">
        <v>77</v>
      </c>
      <c r="I78" s="53">
        <f t="shared" ref="I78:I141" si="4">E78*H78</f>
        <v>84.576800000000006</v>
      </c>
      <c r="J78" s="57">
        <v>77</v>
      </c>
      <c r="K78" s="55">
        <f t="shared" ref="K78:K141" si="5">E78*J78</f>
        <v>84.576800000000006</v>
      </c>
    </row>
    <row r="79" spans="1:11" s="56" customFormat="1" ht="12.75" x14ac:dyDescent="0.2">
      <c r="A79" s="45">
        <v>44123</v>
      </c>
      <c r="B79" s="46" t="s">
        <v>109</v>
      </c>
      <c r="C79" s="47" t="s">
        <v>247</v>
      </c>
      <c r="D79" s="48" t="s">
        <v>248</v>
      </c>
      <c r="E79" s="49">
        <v>594.72</v>
      </c>
      <c r="F79" s="50">
        <v>4</v>
      </c>
      <c r="G79" s="51">
        <f t="shared" si="3"/>
        <v>2378.88</v>
      </c>
      <c r="H79" s="52">
        <v>4</v>
      </c>
      <c r="I79" s="53">
        <f t="shared" si="4"/>
        <v>2378.88</v>
      </c>
      <c r="J79" s="57">
        <v>4</v>
      </c>
      <c r="K79" s="55">
        <f t="shared" si="5"/>
        <v>2378.88</v>
      </c>
    </row>
    <row r="80" spans="1:11" s="56" customFormat="1" ht="12.75" x14ac:dyDescent="0.2">
      <c r="A80" s="45">
        <v>43909</v>
      </c>
      <c r="B80" s="46" t="s">
        <v>109</v>
      </c>
      <c r="C80" s="47" t="s">
        <v>249</v>
      </c>
      <c r="D80" s="48" t="s">
        <v>250</v>
      </c>
      <c r="E80" s="49">
        <v>357.54</v>
      </c>
      <c r="F80" s="50">
        <v>6</v>
      </c>
      <c r="G80" s="51">
        <f t="shared" si="3"/>
        <v>2145.2400000000002</v>
      </c>
      <c r="H80" s="52">
        <v>6</v>
      </c>
      <c r="I80" s="53">
        <f t="shared" si="4"/>
        <v>2145.2400000000002</v>
      </c>
      <c r="J80" s="57">
        <v>6</v>
      </c>
      <c r="K80" s="55">
        <f t="shared" si="5"/>
        <v>2145.2400000000002</v>
      </c>
    </row>
    <row r="81" spans="1:11" s="56" customFormat="1" ht="12.75" x14ac:dyDescent="0.2">
      <c r="A81" s="45">
        <v>44364</v>
      </c>
      <c r="B81" s="46" t="s">
        <v>109</v>
      </c>
      <c r="C81" s="47" t="s">
        <v>251</v>
      </c>
      <c r="D81" s="48" t="s">
        <v>252</v>
      </c>
      <c r="E81" s="49">
        <v>258.8</v>
      </c>
      <c r="F81" s="50">
        <v>12</v>
      </c>
      <c r="G81" s="51">
        <f t="shared" si="3"/>
        <v>3105.6000000000004</v>
      </c>
      <c r="H81" s="52">
        <v>7</v>
      </c>
      <c r="I81" s="53">
        <f t="shared" si="4"/>
        <v>1811.6000000000001</v>
      </c>
      <c r="J81" s="57">
        <v>17</v>
      </c>
      <c r="K81" s="55">
        <f t="shared" si="5"/>
        <v>4399.6000000000004</v>
      </c>
    </row>
    <row r="82" spans="1:11" s="56" customFormat="1" ht="15" customHeight="1" x14ac:dyDescent="0.2">
      <c r="A82" s="45">
        <v>43712</v>
      </c>
      <c r="B82" s="46" t="s">
        <v>109</v>
      </c>
      <c r="C82" s="47" t="s">
        <v>253</v>
      </c>
      <c r="D82" s="48" t="s">
        <v>254</v>
      </c>
      <c r="E82" s="49">
        <v>654.9</v>
      </c>
      <c r="F82" s="50">
        <v>0</v>
      </c>
      <c r="G82" s="51">
        <f t="shared" si="3"/>
        <v>0</v>
      </c>
      <c r="H82" s="52">
        <v>0</v>
      </c>
      <c r="I82" s="53">
        <f t="shared" si="4"/>
        <v>0</v>
      </c>
      <c r="J82" s="57">
        <v>0</v>
      </c>
      <c r="K82" s="55">
        <f t="shared" si="5"/>
        <v>0</v>
      </c>
    </row>
    <row r="83" spans="1:11" s="56" customFormat="1" ht="12.75" x14ac:dyDescent="0.2">
      <c r="A83" s="45">
        <v>44123</v>
      </c>
      <c r="B83" s="46" t="s">
        <v>109</v>
      </c>
      <c r="C83" s="47" t="s">
        <v>255</v>
      </c>
      <c r="D83" s="48" t="s">
        <v>256</v>
      </c>
      <c r="E83" s="49">
        <v>1879.74</v>
      </c>
      <c r="F83" s="50">
        <v>0</v>
      </c>
      <c r="G83" s="51">
        <f t="shared" si="3"/>
        <v>0</v>
      </c>
      <c r="H83" s="52">
        <v>0</v>
      </c>
      <c r="I83" s="53">
        <f t="shared" si="4"/>
        <v>0</v>
      </c>
      <c r="J83" s="57">
        <v>0</v>
      </c>
      <c r="K83" s="55">
        <f t="shared" si="5"/>
        <v>0</v>
      </c>
    </row>
    <row r="84" spans="1:11" s="56" customFormat="1" ht="24" x14ac:dyDescent="0.2">
      <c r="A84" s="45">
        <v>43746</v>
      </c>
      <c r="B84" s="46" t="s">
        <v>196</v>
      </c>
      <c r="C84" s="47" t="s">
        <v>257</v>
      </c>
      <c r="D84" s="61" t="s">
        <v>258</v>
      </c>
      <c r="E84" s="49">
        <v>1003</v>
      </c>
      <c r="F84" s="50">
        <v>0</v>
      </c>
      <c r="G84" s="51">
        <f t="shared" si="3"/>
        <v>0</v>
      </c>
      <c r="H84" s="52">
        <v>0</v>
      </c>
      <c r="I84" s="53">
        <f t="shared" si="4"/>
        <v>0</v>
      </c>
      <c r="J84" s="57">
        <v>0</v>
      </c>
      <c r="K84" s="55">
        <f t="shared" si="5"/>
        <v>0</v>
      </c>
    </row>
    <row r="85" spans="1:11" s="56" customFormat="1" ht="13.5" thickBot="1" x14ac:dyDescent="0.25">
      <c r="A85" s="62">
        <v>43746</v>
      </c>
      <c r="B85" s="63" t="s">
        <v>196</v>
      </c>
      <c r="C85" s="64" t="s">
        <v>259</v>
      </c>
      <c r="D85" s="65" t="s">
        <v>260</v>
      </c>
      <c r="E85" s="66">
        <v>1003</v>
      </c>
      <c r="F85" s="67">
        <v>0</v>
      </c>
      <c r="G85" s="68">
        <f t="shared" si="3"/>
        <v>0</v>
      </c>
      <c r="H85" s="69">
        <v>0</v>
      </c>
      <c r="I85" s="70">
        <f t="shared" si="4"/>
        <v>0</v>
      </c>
      <c r="J85" s="71">
        <v>0</v>
      </c>
      <c r="K85" s="72">
        <f t="shared" si="5"/>
        <v>0</v>
      </c>
    </row>
    <row r="86" spans="1:11" s="56" customFormat="1" ht="12.75" x14ac:dyDescent="0.2">
      <c r="A86" s="73">
        <v>43909</v>
      </c>
      <c r="B86" s="74" t="s">
        <v>106</v>
      </c>
      <c r="C86" s="75" t="s">
        <v>261</v>
      </c>
      <c r="D86" s="76" t="s">
        <v>262</v>
      </c>
      <c r="E86" s="77">
        <v>29.9</v>
      </c>
      <c r="F86" s="78">
        <v>12</v>
      </c>
      <c r="G86" s="79">
        <f t="shared" si="3"/>
        <v>358.79999999999995</v>
      </c>
      <c r="H86" s="80">
        <v>12</v>
      </c>
      <c r="I86" s="81">
        <f t="shared" si="4"/>
        <v>358.79999999999995</v>
      </c>
      <c r="J86" s="82">
        <v>11</v>
      </c>
      <c r="K86" s="83">
        <f t="shared" si="5"/>
        <v>328.9</v>
      </c>
    </row>
    <row r="87" spans="1:11" s="56" customFormat="1" ht="12.75" x14ac:dyDescent="0.2">
      <c r="A87" s="45">
        <v>43895</v>
      </c>
      <c r="B87" s="46" t="s">
        <v>144</v>
      </c>
      <c r="C87" s="47" t="s">
        <v>263</v>
      </c>
      <c r="D87" s="48" t="s">
        <v>262</v>
      </c>
      <c r="E87" s="49">
        <v>466.1</v>
      </c>
      <c r="F87" s="50">
        <v>0</v>
      </c>
      <c r="G87" s="51">
        <f t="shared" si="3"/>
        <v>0</v>
      </c>
      <c r="H87" s="52">
        <v>0</v>
      </c>
      <c r="I87" s="53">
        <f t="shared" si="4"/>
        <v>0</v>
      </c>
      <c r="J87" s="57">
        <v>0</v>
      </c>
      <c r="K87" s="55">
        <f t="shared" si="5"/>
        <v>0</v>
      </c>
    </row>
    <row r="88" spans="1:11" s="56" customFormat="1" ht="12.75" x14ac:dyDescent="0.2">
      <c r="A88" s="45">
        <v>43746</v>
      </c>
      <c r="B88" s="46" t="s">
        <v>196</v>
      </c>
      <c r="C88" s="47" t="s">
        <v>264</v>
      </c>
      <c r="D88" s="48" t="s">
        <v>265</v>
      </c>
      <c r="E88" s="49">
        <v>4478.1000000000004</v>
      </c>
      <c r="F88" s="50">
        <v>0</v>
      </c>
      <c r="G88" s="51">
        <f t="shared" si="3"/>
        <v>0</v>
      </c>
      <c r="H88" s="52">
        <v>0</v>
      </c>
      <c r="I88" s="53">
        <f t="shared" si="4"/>
        <v>0</v>
      </c>
      <c r="J88" s="57">
        <v>0</v>
      </c>
      <c r="K88" s="55">
        <f t="shared" si="5"/>
        <v>0</v>
      </c>
    </row>
    <row r="89" spans="1:11" s="56" customFormat="1" ht="12.75" x14ac:dyDescent="0.2">
      <c r="A89" s="45">
        <v>43566</v>
      </c>
      <c r="B89" s="46" t="s">
        <v>109</v>
      </c>
      <c r="C89" s="47" t="s">
        <v>266</v>
      </c>
      <c r="D89" s="48" t="s">
        <v>267</v>
      </c>
      <c r="E89" s="49">
        <v>259.60000000000002</v>
      </c>
      <c r="F89" s="50">
        <v>1</v>
      </c>
      <c r="G89" s="51">
        <f t="shared" si="3"/>
        <v>259.60000000000002</v>
      </c>
      <c r="H89" s="52">
        <v>1</v>
      </c>
      <c r="I89" s="53">
        <f t="shared" si="4"/>
        <v>259.60000000000002</v>
      </c>
      <c r="J89" s="57">
        <v>1</v>
      </c>
      <c r="K89" s="55">
        <f t="shared" si="5"/>
        <v>259.60000000000002</v>
      </c>
    </row>
    <row r="90" spans="1:11" s="56" customFormat="1" ht="12.75" x14ac:dyDescent="0.2">
      <c r="A90" s="45">
        <v>43712</v>
      </c>
      <c r="B90" s="46" t="s">
        <v>109</v>
      </c>
      <c r="C90" s="47" t="s">
        <v>268</v>
      </c>
      <c r="D90" s="48" t="s">
        <v>269</v>
      </c>
      <c r="E90" s="49">
        <v>237.18</v>
      </c>
      <c r="F90" s="50">
        <v>0</v>
      </c>
      <c r="G90" s="51">
        <f t="shared" si="3"/>
        <v>0</v>
      </c>
      <c r="H90" s="52">
        <v>0</v>
      </c>
      <c r="I90" s="53">
        <f t="shared" si="4"/>
        <v>0</v>
      </c>
      <c r="J90" s="57">
        <v>0</v>
      </c>
      <c r="K90" s="55">
        <f t="shared" si="5"/>
        <v>0</v>
      </c>
    </row>
    <row r="91" spans="1:11" s="56" customFormat="1" ht="12.75" x14ac:dyDescent="0.2">
      <c r="A91" s="45">
        <v>43566</v>
      </c>
      <c r="B91" s="46" t="s">
        <v>109</v>
      </c>
      <c r="C91" s="47" t="s">
        <v>270</v>
      </c>
      <c r="D91" s="48" t="s">
        <v>271</v>
      </c>
      <c r="E91" s="49">
        <v>784.7</v>
      </c>
      <c r="F91" s="50">
        <v>1</v>
      </c>
      <c r="G91" s="51">
        <f t="shared" si="3"/>
        <v>784.7</v>
      </c>
      <c r="H91" s="52">
        <v>1</v>
      </c>
      <c r="I91" s="53">
        <f t="shared" si="4"/>
        <v>784.7</v>
      </c>
      <c r="J91" s="57">
        <v>1</v>
      </c>
      <c r="K91" s="55">
        <f t="shared" si="5"/>
        <v>784.7</v>
      </c>
    </row>
    <row r="92" spans="1:11" s="56" customFormat="1" ht="12.75" x14ac:dyDescent="0.2">
      <c r="A92" s="45">
        <v>43594</v>
      </c>
      <c r="B92" s="46" t="s">
        <v>144</v>
      </c>
      <c r="C92" s="47" t="s">
        <v>272</v>
      </c>
      <c r="D92" s="48" t="s">
        <v>273</v>
      </c>
      <c r="E92" s="49">
        <v>590</v>
      </c>
      <c r="F92" s="50">
        <v>0</v>
      </c>
      <c r="G92" s="51">
        <f t="shared" si="3"/>
        <v>0</v>
      </c>
      <c r="H92" s="52">
        <v>0</v>
      </c>
      <c r="I92" s="53">
        <f t="shared" si="4"/>
        <v>0</v>
      </c>
      <c r="J92" s="57">
        <v>0</v>
      </c>
      <c r="K92" s="55">
        <f t="shared" si="5"/>
        <v>0</v>
      </c>
    </row>
    <row r="93" spans="1:11" s="56" customFormat="1" ht="12.75" x14ac:dyDescent="0.2">
      <c r="A93" s="45">
        <v>43895</v>
      </c>
      <c r="B93" s="46" t="s">
        <v>144</v>
      </c>
      <c r="C93" s="47" t="s">
        <v>274</v>
      </c>
      <c r="D93" s="48" t="s">
        <v>275</v>
      </c>
      <c r="E93" s="49">
        <v>329.81</v>
      </c>
      <c r="F93" s="50">
        <v>0</v>
      </c>
      <c r="G93" s="51">
        <f t="shared" si="3"/>
        <v>0</v>
      </c>
      <c r="H93" s="52">
        <v>0</v>
      </c>
      <c r="I93" s="53">
        <f t="shared" si="4"/>
        <v>0</v>
      </c>
      <c r="J93" s="57">
        <v>0</v>
      </c>
      <c r="K93" s="55">
        <f t="shared" si="5"/>
        <v>0</v>
      </c>
    </row>
    <row r="94" spans="1:11" s="56" customFormat="1" ht="12.75" x14ac:dyDescent="0.2">
      <c r="A94" s="45">
        <v>43909</v>
      </c>
      <c r="B94" s="46" t="s">
        <v>109</v>
      </c>
      <c r="C94" s="47" t="s">
        <v>276</v>
      </c>
      <c r="D94" s="48" t="s">
        <v>277</v>
      </c>
      <c r="E94" s="49">
        <v>109.74</v>
      </c>
      <c r="F94" s="50">
        <v>8</v>
      </c>
      <c r="G94" s="51">
        <f t="shared" si="3"/>
        <v>877.92</v>
      </c>
      <c r="H94" s="52">
        <v>3</v>
      </c>
      <c r="I94" s="53">
        <f t="shared" si="4"/>
        <v>329.21999999999997</v>
      </c>
      <c r="J94" s="57">
        <v>0</v>
      </c>
      <c r="K94" s="55">
        <f t="shared" si="5"/>
        <v>0</v>
      </c>
    </row>
    <row r="95" spans="1:11" s="56" customFormat="1" ht="12.75" x14ac:dyDescent="0.2">
      <c r="A95" s="45">
        <v>43594</v>
      </c>
      <c r="B95" s="46" t="s">
        <v>144</v>
      </c>
      <c r="C95" s="47" t="s">
        <v>278</v>
      </c>
      <c r="D95" s="48" t="s">
        <v>279</v>
      </c>
      <c r="E95" s="49">
        <v>328.91</v>
      </c>
      <c r="F95" s="50">
        <v>1</v>
      </c>
      <c r="G95" s="51">
        <f t="shared" si="3"/>
        <v>328.91</v>
      </c>
      <c r="H95" s="52">
        <v>1</v>
      </c>
      <c r="I95" s="53">
        <f t="shared" si="4"/>
        <v>328.91</v>
      </c>
      <c r="J95" s="57">
        <v>1</v>
      </c>
      <c r="K95" s="55">
        <f t="shared" si="5"/>
        <v>328.91</v>
      </c>
    </row>
    <row r="96" spans="1:11" s="56" customFormat="1" ht="12.75" x14ac:dyDescent="0.2">
      <c r="A96" s="45">
        <v>43746</v>
      </c>
      <c r="B96" s="46" t="s">
        <v>280</v>
      </c>
      <c r="C96" s="47" t="s">
        <v>281</v>
      </c>
      <c r="D96" s="48" t="s">
        <v>282</v>
      </c>
      <c r="E96" s="49">
        <v>176.69</v>
      </c>
      <c r="F96" s="50">
        <v>0</v>
      </c>
      <c r="G96" s="51">
        <f t="shared" si="3"/>
        <v>0</v>
      </c>
      <c r="H96" s="52">
        <v>0</v>
      </c>
      <c r="I96" s="53">
        <f t="shared" si="4"/>
        <v>0</v>
      </c>
      <c r="J96" s="57">
        <v>0</v>
      </c>
      <c r="K96" s="55">
        <f t="shared" si="5"/>
        <v>0</v>
      </c>
    </row>
    <row r="97" spans="1:11" s="56" customFormat="1" ht="12.75" x14ac:dyDescent="0.2">
      <c r="A97" s="45">
        <v>43566</v>
      </c>
      <c r="B97" s="46" t="s">
        <v>144</v>
      </c>
      <c r="C97" s="47" t="s">
        <v>283</v>
      </c>
      <c r="D97" s="48" t="s">
        <v>284</v>
      </c>
      <c r="E97" s="49">
        <v>448.4</v>
      </c>
      <c r="F97" s="50">
        <v>0</v>
      </c>
      <c r="G97" s="51">
        <f t="shared" si="3"/>
        <v>0</v>
      </c>
      <c r="H97" s="52">
        <v>0</v>
      </c>
      <c r="I97" s="53">
        <f t="shared" si="4"/>
        <v>0</v>
      </c>
      <c r="J97" s="57">
        <v>0</v>
      </c>
      <c r="K97" s="55">
        <f t="shared" si="5"/>
        <v>0</v>
      </c>
    </row>
    <row r="98" spans="1:11" s="56" customFormat="1" ht="12.75" x14ac:dyDescent="0.2">
      <c r="A98" s="45">
        <v>44123</v>
      </c>
      <c r="B98" s="46" t="s">
        <v>149</v>
      </c>
      <c r="C98" s="47" t="s">
        <v>285</v>
      </c>
      <c r="D98" s="48" t="s">
        <v>286</v>
      </c>
      <c r="E98" s="49">
        <v>224.2</v>
      </c>
      <c r="F98" s="50">
        <v>0</v>
      </c>
      <c r="G98" s="51">
        <f t="shared" si="3"/>
        <v>0</v>
      </c>
      <c r="H98" s="52">
        <v>0</v>
      </c>
      <c r="I98" s="53">
        <f t="shared" si="4"/>
        <v>0</v>
      </c>
      <c r="J98" s="57">
        <v>0</v>
      </c>
      <c r="K98" s="55">
        <f t="shared" si="5"/>
        <v>0</v>
      </c>
    </row>
    <row r="99" spans="1:11" s="56" customFormat="1" ht="12.75" x14ac:dyDescent="0.2">
      <c r="A99" s="45">
        <v>43895</v>
      </c>
      <c r="B99" s="46" t="s">
        <v>149</v>
      </c>
      <c r="C99" s="47" t="s">
        <v>287</v>
      </c>
      <c r="D99" s="48" t="s">
        <v>288</v>
      </c>
      <c r="E99" s="49">
        <v>283.2</v>
      </c>
      <c r="F99" s="50">
        <v>1</v>
      </c>
      <c r="G99" s="51">
        <f t="shared" si="3"/>
        <v>283.2</v>
      </c>
      <c r="H99" s="52">
        <v>1</v>
      </c>
      <c r="I99" s="53">
        <f t="shared" si="4"/>
        <v>283.2</v>
      </c>
      <c r="J99" s="57">
        <v>0</v>
      </c>
      <c r="K99" s="55">
        <f t="shared" si="5"/>
        <v>0</v>
      </c>
    </row>
    <row r="100" spans="1:11" s="56" customFormat="1" ht="12.75" x14ac:dyDescent="0.2">
      <c r="A100" s="45">
        <v>44123</v>
      </c>
      <c r="B100" s="46" t="s">
        <v>109</v>
      </c>
      <c r="C100" s="47" t="s">
        <v>289</v>
      </c>
      <c r="D100" s="48" t="s">
        <v>290</v>
      </c>
      <c r="E100" s="49">
        <v>900.34</v>
      </c>
      <c r="F100" s="50">
        <v>1</v>
      </c>
      <c r="G100" s="51">
        <f t="shared" si="3"/>
        <v>900.34</v>
      </c>
      <c r="H100" s="52">
        <v>1</v>
      </c>
      <c r="I100" s="53">
        <f t="shared" si="4"/>
        <v>900.34</v>
      </c>
      <c r="J100" s="57">
        <v>1</v>
      </c>
      <c r="K100" s="55">
        <f t="shared" si="5"/>
        <v>900.34</v>
      </c>
    </row>
    <row r="101" spans="1:11" s="56" customFormat="1" ht="12.75" x14ac:dyDescent="0.2">
      <c r="A101" s="45">
        <v>44273</v>
      </c>
      <c r="B101" s="46" t="s">
        <v>109</v>
      </c>
      <c r="C101" s="47" t="s">
        <v>291</v>
      </c>
      <c r="D101" s="48" t="s">
        <v>292</v>
      </c>
      <c r="E101" s="49">
        <v>296.18</v>
      </c>
      <c r="F101" s="50">
        <v>1</v>
      </c>
      <c r="G101" s="51">
        <f t="shared" si="3"/>
        <v>296.18</v>
      </c>
      <c r="H101" s="52">
        <v>1</v>
      </c>
      <c r="I101" s="53">
        <f t="shared" si="4"/>
        <v>296.18</v>
      </c>
      <c r="J101" s="57">
        <v>1</v>
      </c>
      <c r="K101" s="55">
        <f t="shared" si="5"/>
        <v>296.18</v>
      </c>
    </row>
    <row r="102" spans="1:11" s="56" customFormat="1" ht="12.75" x14ac:dyDescent="0.2">
      <c r="A102" s="45">
        <v>44123</v>
      </c>
      <c r="B102" s="46" t="s">
        <v>109</v>
      </c>
      <c r="C102" s="47" t="s">
        <v>293</v>
      </c>
      <c r="D102" s="48" t="s">
        <v>294</v>
      </c>
      <c r="E102" s="49">
        <v>816.56</v>
      </c>
      <c r="F102" s="50">
        <v>14</v>
      </c>
      <c r="G102" s="51">
        <f t="shared" si="3"/>
        <v>11431.84</v>
      </c>
      <c r="H102" s="52">
        <v>13</v>
      </c>
      <c r="I102" s="53">
        <f t="shared" si="4"/>
        <v>10615.279999999999</v>
      </c>
      <c r="J102" s="57">
        <v>13</v>
      </c>
      <c r="K102" s="55">
        <f t="shared" si="5"/>
        <v>10615.279999999999</v>
      </c>
    </row>
    <row r="103" spans="1:11" s="56" customFormat="1" ht="12.75" x14ac:dyDescent="0.2">
      <c r="A103" s="45">
        <v>43746</v>
      </c>
      <c r="B103" s="46" t="s">
        <v>185</v>
      </c>
      <c r="C103" s="47" t="s">
        <v>295</v>
      </c>
      <c r="D103" s="48" t="s">
        <v>296</v>
      </c>
      <c r="E103" s="60">
        <v>147.5</v>
      </c>
      <c r="F103" s="50">
        <v>2</v>
      </c>
      <c r="G103" s="51">
        <f t="shared" si="3"/>
        <v>295</v>
      </c>
      <c r="H103" s="52">
        <v>2</v>
      </c>
      <c r="I103" s="53">
        <f t="shared" si="4"/>
        <v>295</v>
      </c>
      <c r="J103" s="57">
        <v>2</v>
      </c>
      <c r="K103" s="55">
        <f t="shared" si="5"/>
        <v>295</v>
      </c>
    </row>
    <row r="104" spans="1:11" s="56" customFormat="1" ht="12.75" x14ac:dyDescent="0.2">
      <c r="A104" s="45">
        <v>44123</v>
      </c>
      <c r="B104" s="46" t="s">
        <v>149</v>
      </c>
      <c r="C104" s="47" t="s">
        <v>297</v>
      </c>
      <c r="D104" s="48" t="s">
        <v>298</v>
      </c>
      <c r="E104" s="49">
        <v>50</v>
      </c>
      <c r="F104" s="50">
        <v>1</v>
      </c>
      <c r="G104" s="51">
        <f t="shared" si="3"/>
        <v>50</v>
      </c>
      <c r="H104" s="52">
        <v>1</v>
      </c>
      <c r="I104" s="53">
        <f t="shared" si="4"/>
        <v>50</v>
      </c>
      <c r="J104" s="57">
        <v>1</v>
      </c>
      <c r="K104" s="55">
        <f t="shared" si="5"/>
        <v>50</v>
      </c>
    </row>
    <row r="105" spans="1:11" s="56" customFormat="1" ht="12.75" x14ac:dyDescent="0.2">
      <c r="A105" s="45">
        <v>43909</v>
      </c>
      <c r="B105" s="46" t="s">
        <v>106</v>
      </c>
      <c r="C105" s="47" t="s">
        <v>299</v>
      </c>
      <c r="D105" s="48" t="s">
        <v>300</v>
      </c>
      <c r="E105" s="49">
        <v>6.4479999999999995</v>
      </c>
      <c r="F105" s="50">
        <v>46</v>
      </c>
      <c r="G105" s="51">
        <f t="shared" si="3"/>
        <v>296.608</v>
      </c>
      <c r="H105" s="52">
        <v>46</v>
      </c>
      <c r="I105" s="53">
        <f t="shared" si="4"/>
        <v>296.608</v>
      </c>
      <c r="J105" s="57">
        <v>46</v>
      </c>
      <c r="K105" s="55">
        <f t="shared" si="5"/>
        <v>296.608</v>
      </c>
    </row>
    <row r="106" spans="1:11" s="56" customFormat="1" ht="12.75" x14ac:dyDescent="0.2">
      <c r="A106" s="45">
        <v>43488</v>
      </c>
      <c r="B106" s="46" t="s">
        <v>301</v>
      </c>
      <c r="C106" s="47" t="s">
        <v>302</v>
      </c>
      <c r="D106" s="48" t="s">
        <v>303</v>
      </c>
      <c r="E106" s="49">
        <v>1000</v>
      </c>
      <c r="F106" s="51">
        <v>0</v>
      </c>
      <c r="G106" s="51">
        <v>0</v>
      </c>
      <c r="H106" s="52">
        <v>0</v>
      </c>
      <c r="I106" s="53">
        <f t="shared" si="4"/>
        <v>0</v>
      </c>
      <c r="J106" s="57">
        <v>0</v>
      </c>
      <c r="K106" s="55">
        <f t="shared" si="5"/>
        <v>0</v>
      </c>
    </row>
    <row r="107" spans="1:11" s="56" customFormat="1" ht="12.75" x14ac:dyDescent="0.2">
      <c r="A107" s="45">
        <v>44123</v>
      </c>
      <c r="B107" s="46" t="s">
        <v>109</v>
      </c>
      <c r="C107" s="47" t="s">
        <v>304</v>
      </c>
      <c r="D107" s="48" t="s">
        <v>305</v>
      </c>
      <c r="E107" s="49">
        <v>1091.5</v>
      </c>
      <c r="F107" s="50">
        <v>2</v>
      </c>
      <c r="G107" s="51">
        <f t="shared" ref="G107:G170" si="6">E107*F107</f>
        <v>2183</v>
      </c>
      <c r="H107" s="52">
        <v>2</v>
      </c>
      <c r="I107" s="53">
        <f t="shared" si="4"/>
        <v>2183</v>
      </c>
      <c r="J107" s="57">
        <v>2</v>
      </c>
      <c r="K107" s="55">
        <f t="shared" si="5"/>
        <v>2183</v>
      </c>
    </row>
    <row r="108" spans="1:11" s="56" customFormat="1" ht="12.75" x14ac:dyDescent="0.2">
      <c r="A108" s="45">
        <v>43895</v>
      </c>
      <c r="B108" s="46" t="s">
        <v>149</v>
      </c>
      <c r="C108" s="47" t="s">
        <v>306</v>
      </c>
      <c r="D108" s="48" t="s">
        <v>307</v>
      </c>
      <c r="E108" s="49">
        <v>41.3</v>
      </c>
      <c r="F108" s="50">
        <v>30</v>
      </c>
      <c r="G108" s="51">
        <f t="shared" si="6"/>
        <v>1239</v>
      </c>
      <c r="H108" s="52">
        <v>30</v>
      </c>
      <c r="I108" s="53">
        <f t="shared" si="4"/>
        <v>1239</v>
      </c>
      <c r="J108" s="57">
        <v>30</v>
      </c>
      <c r="K108" s="55">
        <f t="shared" si="5"/>
        <v>1239</v>
      </c>
    </row>
    <row r="109" spans="1:11" s="56" customFormat="1" ht="12.75" x14ac:dyDescent="0.2">
      <c r="A109" s="45">
        <v>44123</v>
      </c>
      <c r="B109" s="46" t="s">
        <v>149</v>
      </c>
      <c r="C109" s="47" t="s">
        <v>308</v>
      </c>
      <c r="D109" s="48" t="s">
        <v>309</v>
      </c>
      <c r="E109" s="49">
        <v>212.4</v>
      </c>
      <c r="F109" s="50">
        <v>2</v>
      </c>
      <c r="G109" s="51">
        <f t="shared" si="6"/>
        <v>424.8</v>
      </c>
      <c r="H109" s="52">
        <v>2</v>
      </c>
      <c r="I109" s="53">
        <f t="shared" si="4"/>
        <v>424.8</v>
      </c>
      <c r="J109" s="57">
        <v>2</v>
      </c>
      <c r="K109" s="55">
        <f t="shared" si="5"/>
        <v>424.8</v>
      </c>
    </row>
    <row r="110" spans="1:11" s="56" customFormat="1" ht="12.75" x14ac:dyDescent="0.2">
      <c r="A110" s="45">
        <v>43909</v>
      </c>
      <c r="B110" s="46" t="s">
        <v>106</v>
      </c>
      <c r="C110" s="47" t="s">
        <v>308</v>
      </c>
      <c r="D110" s="48" t="s">
        <v>310</v>
      </c>
      <c r="E110" s="49">
        <v>266.916</v>
      </c>
      <c r="F110" s="50">
        <v>0</v>
      </c>
      <c r="G110" s="51">
        <f t="shared" si="6"/>
        <v>0</v>
      </c>
      <c r="H110" s="52">
        <v>0</v>
      </c>
      <c r="I110" s="53">
        <f t="shared" si="4"/>
        <v>0</v>
      </c>
      <c r="J110" s="57">
        <v>0</v>
      </c>
      <c r="K110" s="55">
        <f t="shared" si="5"/>
        <v>0</v>
      </c>
    </row>
    <row r="111" spans="1:11" s="56" customFormat="1" ht="12.75" x14ac:dyDescent="0.2">
      <c r="A111" s="45">
        <v>44273</v>
      </c>
      <c r="B111" s="46" t="s">
        <v>109</v>
      </c>
      <c r="C111" s="47" t="s">
        <v>308</v>
      </c>
      <c r="D111" s="48" t="s">
        <v>311</v>
      </c>
      <c r="E111" s="49">
        <v>120.36</v>
      </c>
      <c r="F111" s="50">
        <v>8</v>
      </c>
      <c r="G111" s="51">
        <f t="shared" si="6"/>
        <v>962.88</v>
      </c>
      <c r="H111" s="52">
        <v>7</v>
      </c>
      <c r="I111" s="53">
        <f t="shared" si="4"/>
        <v>842.52</v>
      </c>
      <c r="J111" s="57">
        <v>4</v>
      </c>
      <c r="K111" s="55">
        <f t="shared" si="5"/>
        <v>481.44</v>
      </c>
    </row>
    <row r="112" spans="1:11" s="56" customFormat="1" ht="12.75" x14ac:dyDescent="0.2">
      <c r="A112" s="45">
        <v>43909</v>
      </c>
      <c r="B112" s="46" t="s">
        <v>109</v>
      </c>
      <c r="C112" s="47" t="s">
        <v>312</v>
      </c>
      <c r="D112" s="48" t="s">
        <v>313</v>
      </c>
      <c r="E112" s="49">
        <v>120.36</v>
      </c>
      <c r="F112" s="50">
        <v>2</v>
      </c>
      <c r="G112" s="51">
        <f t="shared" si="6"/>
        <v>240.72</v>
      </c>
      <c r="H112" s="52">
        <v>1</v>
      </c>
      <c r="I112" s="53">
        <f t="shared" si="4"/>
        <v>120.36</v>
      </c>
      <c r="J112" s="57">
        <v>0</v>
      </c>
      <c r="K112" s="55">
        <f t="shared" si="5"/>
        <v>0</v>
      </c>
    </row>
    <row r="113" spans="1:11" s="56" customFormat="1" ht="12.75" x14ac:dyDescent="0.2">
      <c r="A113" s="45">
        <v>43566</v>
      </c>
      <c r="B113" s="46" t="s">
        <v>109</v>
      </c>
      <c r="C113" s="47" t="s">
        <v>314</v>
      </c>
      <c r="D113" s="48" t="s">
        <v>315</v>
      </c>
      <c r="E113" s="49">
        <v>135.69999999999999</v>
      </c>
      <c r="F113" s="50">
        <v>0</v>
      </c>
      <c r="G113" s="51">
        <f t="shared" si="6"/>
        <v>0</v>
      </c>
      <c r="H113" s="52">
        <v>0</v>
      </c>
      <c r="I113" s="53">
        <f t="shared" si="4"/>
        <v>0</v>
      </c>
      <c r="J113" s="57">
        <v>0</v>
      </c>
      <c r="K113" s="55">
        <f t="shared" si="5"/>
        <v>0</v>
      </c>
    </row>
    <row r="114" spans="1:11" s="56" customFormat="1" ht="12.75" x14ac:dyDescent="0.2">
      <c r="A114" s="45">
        <v>43895</v>
      </c>
      <c r="B114" s="46" t="s">
        <v>144</v>
      </c>
      <c r="C114" s="47" t="s">
        <v>316</v>
      </c>
      <c r="D114" s="48" t="s">
        <v>317</v>
      </c>
      <c r="E114" s="49">
        <v>649</v>
      </c>
      <c r="F114" s="50">
        <v>0</v>
      </c>
      <c r="G114" s="51">
        <f t="shared" si="6"/>
        <v>0</v>
      </c>
      <c r="H114" s="52">
        <v>0</v>
      </c>
      <c r="I114" s="53">
        <f t="shared" si="4"/>
        <v>0</v>
      </c>
      <c r="J114" s="57">
        <v>0</v>
      </c>
      <c r="K114" s="55">
        <f t="shared" si="5"/>
        <v>0</v>
      </c>
    </row>
    <row r="115" spans="1:11" s="56" customFormat="1" ht="12.75" x14ac:dyDescent="0.2">
      <c r="A115" s="45">
        <v>44364</v>
      </c>
      <c r="B115" s="46" t="s">
        <v>318</v>
      </c>
      <c r="C115" s="47" t="s">
        <v>319</v>
      </c>
      <c r="D115" s="48" t="s">
        <v>320</v>
      </c>
      <c r="E115" s="49">
        <v>182</v>
      </c>
      <c r="F115" s="50">
        <v>0</v>
      </c>
      <c r="G115" s="51">
        <f t="shared" si="6"/>
        <v>0</v>
      </c>
      <c r="H115" s="52">
        <v>0</v>
      </c>
      <c r="I115" s="53">
        <f t="shared" si="4"/>
        <v>0</v>
      </c>
      <c r="J115" s="57">
        <v>58</v>
      </c>
      <c r="K115" s="55">
        <f t="shared" si="5"/>
        <v>10556</v>
      </c>
    </row>
    <row r="116" spans="1:11" s="56" customFormat="1" ht="12.75" x14ac:dyDescent="0.2">
      <c r="A116" s="45">
        <v>44123</v>
      </c>
      <c r="B116" s="46" t="s">
        <v>109</v>
      </c>
      <c r="C116" s="47" t="s">
        <v>321</v>
      </c>
      <c r="D116" s="48" t="s">
        <v>322</v>
      </c>
      <c r="E116" s="49">
        <v>325.29000000000002</v>
      </c>
      <c r="F116" s="50">
        <v>22</v>
      </c>
      <c r="G116" s="51">
        <f t="shared" si="6"/>
        <v>7156.38</v>
      </c>
      <c r="H116" s="52">
        <v>20</v>
      </c>
      <c r="I116" s="53">
        <f t="shared" si="4"/>
        <v>6505.8</v>
      </c>
      <c r="J116" s="57">
        <v>18</v>
      </c>
      <c r="K116" s="55">
        <f t="shared" si="5"/>
        <v>5855.22</v>
      </c>
    </row>
    <row r="117" spans="1:11" s="56" customFormat="1" ht="12.75" x14ac:dyDescent="0.2">
      <c r="A117" s="45">
        <v>44273</v>
      </c>
      <c r="B117" s="46" t="s">
        <v>109</v>
      </c>
      <c r="C117" s="47" t="s">
        <v>323</v>
      </c>
      <c r="D117" s="48" t="s">
        <v>324</v>
      </c>
      <c r="E117" s="49">
        <v>346.92</v>
      </c>
      <c r="F117" s="50">
        <v>4</v>
      </c>
      <c r="G117" s="51">
        <f t="shared" si="6"/>
        <v>1387.68</v>
      </c>
      <c r="H117" s="52">
        <v>4</v>
      </c>
      <c r="I117" s="53">
        <f t="shared" si="4"/>
        <v>1387.68</v>
      </c>
      <c r="J117" s="57">
        <v>4</v>
      </c>
      <c r="K117" s="55">
        <f t="shared" si="5"/>
        <v>1387.68</v>
      </c>
    </row>
    <row r="118" spans="1:11" s="56" customFormat="1" ht="12.75" x14ac:dyDescent="0.2">
      <c r="A118" s="45">
        <v>44364</v>
      </c>
      <c r="B118" s="46" t="s">
        <v>109</v>
      </c>
      <c r="C118" s="47" t="s">
        <v>325</v>
      </c>
      <c r="D118" s="48" t="s">
        <v>326</v>
      </c>
      <c r="E118" s="49">
        <v>111.08</v>
      </c>
      <c r="F118" s="50">
        <v>0</v>
      </c>
      <c r="G118" s="51">
        <f t="shared" si="6"/>
        <v>0</v>
      </c>
      <c r="H118" s="52">
        <v>0</v>
      </c>
      <c r="I118" s="53">
        <f t="shared" si="4"/>
        <v>0</v>
      </c>
      <c r="J118" s="57">
        <v>10</v>
      </c>
      <c r="K118" s="55">
        <f t="shared" si="5"/>
        <v>1110.8</v>
      </c>
    </row>
    <row r="119" spans="1:11" s="56" customFormat="1" ht="12.75" x14ac:dyDescent="0.2">
      <c r="A119" s="45">
        <v>43895</v>
      </c>
      <c r="B119" s="46" t="s">
        <v>144</v>
      </c>
      <c r="C119" s="47" t="s">
        <v>327</v>
      </c>
      <c r="D119" s="48" t="s">
        <v>328</v>
      </c>
      <c r="E119" s="49">
        <v>820.1</v>
      </c>
      <c r="F119" s="50">
        <v>0</v>
      </c>
      <c r="G119" s="51">
        <f t="shared" si="6"/>
        <v>0</v>
      </c>
      <c r="H119" s="52">
        <v>0</v>
      </c>
      <c r="I119" s="53">
        <f t="shared" si="4"/>
        <v>0</v>
      </c>
      <c r="J119" s="57">
        <v>0</v>
      </c>
      <c r="K119" s="55">
        <f t="shared" si="5"/>
        <v>0</v>
      </c>
    </row>
    <row r="120" spans="1:11" s="56" customFormat="1" ht="12.75" x14ac:dyDescent="0.2">
      <c r="A120" s="45">
        <v>43895</v>
      </c>
      <c r="B120" s="46" t="s">
        <v>144</v>
      </c>
      <c r="C120" s="47" t="s">
        <v>329</v>
      </c>
      <c r="D120" s="48" t="s">
        <v>330</v>
      </c>
      <c r="E120" s="49">
        <v>930</v>
      </c>
      <c r="F120" s="50">
        <v>0</v>
      </c>
      <c r="G120" s="51">
        <f t="shared" si="6"/>
        <v>0</v>
      </c>
      <c r="H120" s="52">
        <v>0</v>
      </c>
      <c r="I120" s="53">
        <f t="shared" si="4"/>
        <v>0</v>
      </c>
      <c r="J120" s="57">
        <v>0</v>
      </c>
      <c r="K120" s="55">
        <f t="shared" si="5"/>
        <v>0</v>
      </c>
    </row>
    <row r="121" spans="1:11" s="56" customFormat="1" ht="12.75" x14ac:dyDescent="0.2">
      <c r="A121" s="45">
        <v>43895</v>
      </c>
      <c r="B121" s="46" t="s">
        <v>144</v>
      </c>
      <c r="C121" s="47" t="s">
        <v>331</v>
      </c>
      <c r="D121" s="48" t="s">
        <v>332</v>
      </c>
      <c r="E121" s="49">
        <v>458.666</v>
      </c>
      <c r="F121" s="50">
        <v>1</v>
      </c>
      <c r="G121" s="51">
        <f t="shared" si="6"/>
        <v>458.666</v>
      </c>
      <c r="H121" s="52">
        <v>1</v>
      </c>
      <c r="I121" s="53">
        <f t="shared" si="4"/>
        <v>458.666</v>
      </c>
      <c r="J121" s="57">
        <v>1</v>
      </c>
      <c r="K121" s="55">
        <f t="shared" si="5"/>
        <v>458.666</v>
      </c>
    </row>
    <row r="122" spans="1:11" s="56" customFormat="1" ht="12.75" x14ac:dyDescent="0.2">
      <c r="A122" s="45">
        <v>43746</v>
      </c>
      <c r="B122" s="46" t="s">
        <v>333</v>
      </c>
      <c r="C122" s="47" t="s">
        <v>334</v>
      </c>
      <c r="D122" s="48" t="s">
        <v>335</v>
      </c>
      <c r="E122" s="49">
        <v>489.7</v>
      </c>
      <c r="F122" s="50">
        <v>0</v>
      </c>
      <c r="G122" s="51">
        <f t="shared" si="6"/>
        <v>0</v>
      </c>
      <c r="H122" s="52">
        <v>0</v>
      </c>
      <c r="I122" s="53">
        <f t="shared" si="4"/>
        <v>0</v>
      </c>
      <c r="J122" s="57">
        <v>0</v>
      </c>
      <c r="K122" s="55">
        <f t="shared" si="5"/>
        <v>0</v>
      </c>
    </row>
    <row r="123" spans="1:11" s="56" customFormat="1" ht="12.75" x14ac:dyDescent="0.2">
      <c r="A123" s="45">
        <v>43895</v>
      </c>
      <c r="B123" s="46" t="s">
        <v>144</v>
      </c>
      <c r="C123" s="47" t="s">
        <v>336</v>
      </c>
      <c r="D123" s="48" t="s">
        <v>337</v>
      </c>
      <c r="E123" s="49">
        <v>168.15</v>
      </c>
      <c r="F123" s="50">
        <v>0</v>
      </c>
      <c r="G123" s="51">
        <f t="shared" si="6"/>
        <v>0</v>
      </c>
      <c r="H123" s="52">
        <v>0</v>
      </c>
      <c r="I123" s="53">
        <f t="shared" si="4"/>
        <v>0</v>
      </c>
      <c r="J123" s="57">
        <v>0</v>
      </c>
      <c r="K123" s="55">
        <f t="shared" si="5"/>
        <v>0</v>
      </c>
    </row>
    <row r="124" spans="1:11" s="56" customFormat="1" ht="12.75" x14ac:dyDescent="0.2">
      <c r="A124" s="45">
        <v>44273</v>
      </c>
      <c r="B124" s="46" t="s">
        <v>144</v>
      </c>
      <c r="C124" s="47" t="s">
        <v>338</v>
      </c>
      <c r="D124" s="48" t="s">
        <v>339</v>
      </c>
      <c r="E124" s="49">
        <v>627.76</v>
      </c>
      <c r="F124" s="50">
        <v>19</v>
      </c>
      <c r="G124" s="51">
        <f t="shared" si="6"/>
        <v>11927.44</v>
      </c>
      <c r="H124" s="52">
        <v>19</v>
      </c>
      <c r="I124" s="53">
        <f t="shared" si="4"/>
        <v>11927.44</v>
      </c>
      <c r="J124" s="57">
        <v>19</v>
      </c>
      <c r="K124" s="55">
        <f t="shared" si="5"/>
        <v>11927.44</v>
      </c>
    </row>
    <row r="125" spans="1:11" s="56" customFormat="1" ht="12.75" x14ac:dyDescent="0.2">
      <c r="A125" s="45">
        <v>44265</v>
      </c>
      <c r="B125" s="46" t="s">
        <v>149</v>
      </c>
      <c r="C125" s="47" t="s">
        <v>340</v>
      </c>
      <c r="D125" s="48" t="s">
        <v>341</v>
      </c>
      <c r="E125" s="49">
        <v>7.17</v>
      </c>
      <c r="F125" s="50">
        <v>3</v>
      </c>
      <c r="G125" s="51">
        <f t="shared" si="6"/>
        <v>21.509999999999998</v>
      </c>
      <c r="H125" s="52">
        <v>3</v>
      </c>
      <c r="I125" s="53">
        <f t="shared" si="4"/>
        <v>21.509999999999998</v>
      </c>
      <c r="J125" s="57">
        <v>0</v>
      </c>
      <c r="K125" s="55">
        <f t="shared" si="5"/>
        <v>0</v>
      </c>
    </row>
    <row r="126" spans="1:11" s="56" customFormat="1" ht="12.75" x14ac:dyDescent="0.2">
      <c r="A126" s="45">
        <v>44364</v>
      </c>
      <c r="B126" s="46" t="s">
        <v>149</v>
      </c>
      <c r="C126" s="47" t="s">
        <v>342</v>
      </c>
      <c r="D126" s="48" t="s">
        <v>343</v>
      </c>
      <c r="E126" s="49">
        <v>5.17</v>
      </c>
      <c r="F126" s="50">
        <v>0</v>
      </c>
      <c r="G126" s="51">
        <f t="shared" si="6"/>
        <v>0</v>
      </c>
      <c r="H126" s="52">
        <v>0</v>
      </c>
      <c r="I126" s="53">
        <f t="shared" si="4"/>
        <v>0</v>
      </c>
      <c r="J126" s="57">
        <v>120</v>
      </c>
      <c r="K126" s="55">
        <f t="shared" si="5"/>
        <v>620.4</v>
      </c>
    </row>
    <row r="127" spans="1:11" s="56" customFormat="1" ht="12.75" x14ac:dyDescent="0.2">
      <c r="A127" s="45">
        <v>44265</v>
      </c>
      <c r="B127" s="46" t="s">
        <v>149</v>
      </c>
      <c r="C127" s="47" t="s">
        <v>344</v>
      </c>
      <c r="D127" s="48" t="s">
        <v>345</v>
      </c>
      <c r="E127" s="49">
        <v>6.6666666667000003</v>
      </c>
      <c r="F127" s="50">
        <v>12</v>
      </c>
      <c r="G127" s="51">
        <f t="shared" si="6"/>
        <v>80.000000000400007</v>
      </c>
      <c r="H127" s="52">
        <v>12</v>
      </c>
      <c r="I127" s="53">
        <f t="shared" si="4"/>
        <v>80.000000000400007</v>
      </c>
      <c r="J127" s="57">
        <v>10</v>
      </c>
      <c r="K127" s="55">
        <f t="shared" si="5"/>
        <v>66.666666667000001</v>
      </c>
    </row>
    <row r="128" spans="1:11" s="56" customFormat="1" ht="12.75" x14ac:dyDescent="0.2">
      <c r="A128" s="45">
        <v>43895</v>
      </c>
      <c r="B128" s="46" t="s">
        <v>149</v>
      </c>
      <c r="C128" s="47" t="s">
        <v>346</v>
      </c>
      <c r="D128" s="48" t="s">
        <v>347</v>
      </c>
      <c r="E128" s="49">
        <v>6.6666667000000004</v>
      </c>
      <c r="F128" s="50">
        <v>8</v>
      </c>
      <c r="G128" s="51">
        <f t="shared" si="6"/>
        <v>53.333333600000003</v>
      </c>
      <c r="H128" s="52">
        <v>8</v>
      </c>
      <c r="I128" s="53">
        <f t="shared" si="4"/>
        <v>53.333333600000003</v>
      </c>
      <c r="J128" s="57">
        <v>8</v>
      </c>
      <c r="K128" s="55">
        <f t="shared" si="5"/>
        <v>53.333333600000003</v>
      </c>
    </row>
    <row r="129" spans="1:11" s="56" customFormat="1" ht="12.75" x14ac:dyDescent="0.2">
      <c r="A129" s="45">
        <v>44364</v>
      </c>
      <c r="B129" s="46" t="s">
        <v>149</v>
      </c>
      <c r="C129" s="47" t="s">
        <v>348</v>
      </c>
      <c r="D129" s="48" t="s">
        <v>349</v>
      </c>
      <c r="E129" s="49">
        <v>3.75</v>
      </c>
      <c r="F129" s="50">
        <v>0</v>
      </c>
      <c r="G129" s="51">
        <f t="shared" si="6"/>
        <v>0</v>
      </c>
      <c r="H129" s="52">
        <v>0</v>
      </c>
      <c r="I129" s="53">
        <f t="shared" si="4"/>
        <v>0</v>
      </c>
      <c r="J129" s="57">
        <v>24</v>
      </c>
      <c r="K129" s="55">
        <f t="shared" si="5"/>
        <v>90</v>
      </c>
    </row>
    <row r="130" spans="1:11" s="56" customFormat="1" ht="12.75" x14ac:dyDescent="0.2">
      <c r="A130" s="45">
        <v>44265</v>
      </c>
      <c r="B130" s="46" t="s">
        <v>149</v>
      </c>
      <c r="C130" s="47" t="s">
        <v>350</v>
      </c>
      <c r="D130" s="48" t="s">
        <v>351</v>
      </c>
      <c r="E130" s="49">
        <v>24.78</v>
      </c>
      <c r="F130" s="50">
        <v>6</v>
      </c>
      <c r="G130" s="51">
        <f t="shared" si="6"/>
        <v>148.68</v>
      </c>
      <c r="H130" s="52">
        <v>6</v>
      </c>
      <c r="I130" s="53">
        <f t="shared" si="4"/>
        <v>148.68</v>
      </c>
      <c r="J130" s="57">
        <v>0</v>
      </c>
      <c r="K130" s="55">
        <f t="shared" si="5"/>
        <v>0</v>
      </c>
    </row>
    <row r="131" spans="1:11" s="56" customFormat="1" ht="12.75" x14ac:dyDescent="0.2">
      <c r="A131" s="45">
        <v>44364</v>
      </c>
      <c r="B131" s="46" t="s">
        <v>149</v>
      </c>
      <c r="C131" s="47" t="s">
        <v>352</v>
      </c>
      <c r="D131" s="48" t="s">
        <v>353</v>
      </c>
      <c r="E131" s="49">
        <v>23</v>
      </c>
      <c r="F131" s="50">
        <v>0</v>
      </c>
      <c r="G131" s="51">
        <f t="shared" si="6"/>
        <v>0</v>
      </c>
      <c r="H131" s="52">
        <v>0</v>
      </c>
      <c r="I131" s="53">
        <f t="shared" si="4"/>
        <v>0</v>
      </c>
      <c r="J131" s="57">
        <v>24</v>
      </c>
      <c r="K131" s="55">
        <f t="shared" si="5"/>
        <v>552</v>
      </c>
    </row>
    <row r="132" spans="1:11" s="56" customFormat="1" ht="12.75" x14ac:dyDescent="0.2">
      <c r="A132" s="45">
        <v>43895</v>
      </c>
      <c r="B132" s="46" t="s">
        <v>149</v>
      </c>
      <c r="C132" s="47" t="s">
        <v>352</v>
      </c>
      <c r="D132" s="48" t="s">
        <v>353</v>
      </c>
      <c r="E132" s="49">
        <v>212.4</v>
      </c>
      <c r="F132" s="50">
        <v>0</v>
      </c>
      <c r="G132" s="51">
        <f t="shared" si="6"/>
        <v>0</v>
      </c>
      <c r="H132" s="52">
        <v>0</v>
      </c>
      <c r="I132" s="53">
        <f t="shared" si="4"/>
        <v>0</v>
      </c>
      <c r="J132" s="57">
        <v>0</v>
      </c>
      <c r="K132" s="55">
        <f t="shared" si="5"/>
        <v>0</v>
      </c>
    </row>
    <row r="133" spans="1:11" s="56" customFormat="1" ht="12.75" x14ac:dyDescent="0.2">
      <c r="A133" s="45">
        <v>44123</v>
      </c>
      <c r="B133" s="46" t="s">
        <v>109</v>
      </c>
      <c r="C133" s="47" t="s">
        <v>354</v>
      </c>
      <c r="D133" s="48" t="s">
        <v>355</v>
      </c>
      <c r="E133" s="49">
        <v>542.79999999999995</v>
      </c>
      <c r="F133" s="50">
        <v>3</v>
      </c>
      <c r="G133" s="51">
        <f t="shared" si="6"/>
        <v>1628.3999999999999</v>
      </c>
      <c r="H133" s="52">
        <v>3</v>
      </c>
      <c r="I133" s="53">
        <f t="shared" si="4"/>
        <v>1628.3999999999999</v>
      </c>
      <c r="J133" s="57">
        <v>3</v>
      </c>
      <c r="K133" s="55">
        <f t="shared" si="5"/>
        <v>1628.3999999999999</v>
      </c>
    </row>
    <row r="134" spans="1:11" s="56" customFormat="1" ht="12.75" x14ac:dyDescent="0.2">
      <c r="A134" s="45">
        <v>43746</v>
      </c>
      <c r="B134" s="46" t="s">
        <v>356</v>
      </c>
      <c r="C134" s="47" t="s">
        <v>357</v>
      </c>
      <c r="D134" s="48" t="s">
        <v>358</v>
      </c>
      <c r="E134" s="60">
        <v>413</v>
      </c>
      <c r="F134" s="50">
        <v>0</v>
      </c>
      <c r="G134" s="51">
        <f t="shared" si="6"/>
        <v>0</v>
      </c>
      <c r="H134" s="52">
        <v>0</v>
      </c>
      <c r="I134" s="53">
        <f t="shared" si="4"/>
        <v>0</v>
      </c>
      <c r="J134" s="57">
        <v>0</v>
      </c>
      <c r="K134" s="55">
        <f t="shared" si="5"/>
        <v>0</v>
      </c>
    </row>
    <row r="135" spans="1:11" s="56" customFormat="1" ht="12.75" x14ac:dyDescent="0.2">
      <c r="A135" s="45">
        <v>43895</v>
      </c>
      <c r="B135" s="46" t="s">
        <v>149</v>
      </c>
      <c r="C135" s="47" t="s">
        <v>359</v>
      </c>
      <c r="D135" s="48" t="s">
        <v>360</v>
      </c>
      <c r="E135" s="59">
        <v>11.8</v>
      </c>
      <c r="F135" s="50">
        <v>41</v>
      </c>
      <c r="G135" s="51">
        <f t="shared" si="6"/>
        <v>483.8</v>
      </c>
      <c r="H135" s="52">
        <v>40</v>
      </c>
      <c r="I135" s="53">
        <f t="shared" si="4"/>
        <v>472</v>
      </c>
      <c r="J135" s="57">
        <v>34</v>
      </c>
      <c r="K135" s="55">
        <f t="shared" si="5"/>
        <v>401.20000000000005</v>
      </c>
    </row>
    <row r="136" spans="1:11" s="56" customFormat="1" ht="12.75" x14ac:dyDescent="0.2">
      <c r="A136" s="45">
        <v>43746</v>
      </c>
      <c r="B136" s="46" t="s">
        <v>333</v>
      </c>
      <c r="C136" s="47" t="s">
        <v>361</v>
      </c>
      <c r="D136" s="48" t="s">
        <v>362</v>
      </c>
      <c r="E136" s="49">
        <v>430.7</v>
      </c>
      <c r="F136" s="50">
        <v>0</v>
      </c>
      <c r="G136" s="51">
        <f t="shared" si="6"/>
        <v>0</v>
      </c>
      <c r="H136" s="52">
        <v>0</v>
      </c>
      <c r="I136" s="53">
        <f t="shared" si="4"/>
        <v>0</v>
      </c>
      <c r="J136" s="57">
        <v>0</v>
      </c>
      <c r="K136" s="55">
        <f t="shared" si="5"/>
        <v>0</v>
      </c>
    </row>
    <row r="137" spans="1:11" s="56" customFormat="1" ht="12.75" x14ac:dyDescent="0.2">
      <c r="A137" s="45">
        <v>44123</v>
      </c>
      <c r="B137" s="46" t="s">
        <v>109</v>
      </c>
      <c r="C137" s="47" t="s">
        <v>363</v>
      </c>
      <c r="D137" s="48" t="s">
        <v>364</v>
      </c>
      <c r="E137" s="49">
        <v>276.12</v>
      </c>
      <c r="F137" s="50">
        <v>0</v>
      </c>
      <c r="G137" s="51">
        <f t="shared" si="6"/>
        <v>0</v>
      </c>
      <c r="H137" s="52">
        <v>0</v>
      </c>
      <c r="I137" s="53">
        <f t="shared" si="4"/>
        <v>0</v>
      </c>
      <c r="J137" s="57">
        <v>0</v>
      </c>
      <c r="K137" s="55">
        <f t="shared" si="5"/>
        <v>0</v>
      </c>
    </row>
    <row r="138" spans="1:11" s="56" customFormat="1" ht="12.75" x14ac:dyDescent="0.2">
      <c r="A138" s="45">
        <v>44000</v>
      </c>
      <c r="B138" s="46" t="s">
        <v>365</v>
      </c>
      <c r="C138" s="47" t="s">
        <v>366</v>
      </c>
      <c r="D138" s="48" t="s">
        <v>367</v>
      </c>
      <c r="E138" s="59">
        <v>253.7</v>
      </c>
      <c r="F138" s="50">
        <v>0</v>
      </c>
      <c r="G138" s="51">
        <f t="shared" si="6"/>
        <v>0</v>
      </c>
      <c r="H138" s="52">
        <v>0</v>
      </c>
      <c r="I138" s="53">
        <f t="shared" si="4"/>
        <v>0</v>
      </c>
      <c r="J138" s="57">
        <v>0</v>
      </c>
      <c r="K138" s="55">
        <f t="shared" si="5"/>
        <v>0</v>
      </c>
    </row>
    <row r="139" spans="1:11" s="56" customFormat="1" ht="12.75" x14ac:dyDescent="0.2">
      <c r="A139" s="45">
        <v>44123</v>
      </c>
      <c r="B139" s="46" t="s">
        <v>149</v>
      </c>
      <c r="C139" s="47" t="s">
        <v>368</v>
      </c>
      <c r="D139" s="48" t="s">
        <v>369</v>
      </c>
      <c r="E139" s="59">
        <v>413</v>
      </c>
      <c r="F139" s="50">
        <v>1</v>
      </c>
      <c r="G139" s="51">
        <f t="shared" si="6"/>
        <v>413</v>
      </c>
      <c r="H139" s="52">
        <v>0</v>
      </c>
      <c r="I139" s="53">
        <f t="shared" si="4"/>
        <v>0</v>
      </c>
      <c r="J139" s="57">
        <v>0</v>
      </c>
      <c r="K139" s="55">
        <f t="shared" si="5"/>
        <v>0</v>
      </c>
    </row>
    <row r="140" spans="1:11" s="56" customFormat="1" ht="12.75" x14ac:dyDescent="0.2">
      <c r="A140" s="45">
        <v>43909</v>
      </c>
      <c r="B140" s="46" t="s">
        <v>106</v>
      </c>
      <c r="C140" s="47" t="s">
        <v>370</v>
      </c>
      <c r="D140" s="48" t="s">
        <v>371</v>
      </c>
      <c r="E140" s="49">
        <v>388.7</v>
      </c>
      <c r="F140" s="50">
        <v>0</v>
      </c>
      <c r="G140" s="51">
        <f t="shared" si="6"/>
        <v>0</v>
      </c>
      <c r="H140" s="52">
        <v>0</v>
      </c>
      <c r="I140" s="53">
        <f t="shared" si="4"/>
        <v>0</v>
      </c>
      <c r="J140" s="57">
        <v>0</v>
      </c>
      <c r="K140" s="55">
        <f t="shared" si="5"/>
        <v>0</v>
      </c>
    </row>
    <row r="141" spans="1:11" s="56" customFormat="1" ht="12.75" x14ac:dyDescent="0.2">
      <c r="A141" s="45">
        <v>43909</v>
      </c>
      <c r="B141" s="46" t="s">
        <v>106</v>
      </c>
      <c r="C141" s="47" t="s">
        <v>372</v>
      </c>
      <c r="D141" s="48" t="s">
        <v>373</v>
      </c>
      <c r="E141" s="49">
        <v>383.5</v>
      </c>
      <c r="F141" s="50">
        <v>2</v>
      </c>
      <c r="G141" s="51">
        <f t="shared" si="6"/>
        <v>767</v>
      </c>
      <c r="H141" s="52">
        <v>2</v>
      </c>
      <c r="I141" s="53">
        <f t="shared" si="4"/>
        <v>767</v>
      </c>
      <c r="J141" s="57">
        <v>2</v>
      </c>
      <c r="K141" s="55">
        <f t="shared" si="5"/>
        <v>767</v>
      </c>
    </row>
    <row r="142" spans="1:11" s="56" customFormat="1" ht="12.75" x14ac:dyDescent="0.2">
      <c r="A142" s="45">
        <v>43895</v>
      </c>
      <c r="B142" s="46" t="s">
        <v>149</v>
      </c>
      <c r="C142" s="47" t="s">
        <v>374</v>
      </c>
      <c r="D142" s="48" t="s">
        <v>375</v>
      </c>
      <c r="E142" s="49">
        <v>64.900000000000006</v>
      </c>
      <c r="F142" s="50">
        <v>0</v>
      </c>
      <c r="G142" s="51">
        <f t="shared" si="6"/>
        <v>0</v>
      </c>
      <c r="H142" s="52">
        <v>0</v>
      </c>
      <c r="I142" s="53">
        <f t="shared" ref="I142:I205" si="7">E142*H142</f>
        <v>0</v>
      </c>
      <c r="J142" s="57">
        <v>0</v>
      </c>
      <c r="K142" s="55">
        <f t="shared" ref="K142:K205" si="8">E142*J142</f>
        <v>0</v>
      </c>
    </row>
    <row r="143" spans="1:11" s="56" customFormat="1" ht="12.75" x14ac:dyDescent="0.2">
      <c r="A143" s="45">
        <v>43909</v>
      </c>
      <c r="B143" s="46" t="s">
        <v>106</v>
      </c>
      <c r="C143" s="47" t="s">
        <v>376</v>
      </c>
      <c r="D143" s="58" t="s">
        <v>377</v>
      </c>
      <c r="E143" s="49">
        <v>419.89999999999992</v>
      </c>
      <c r="F143" s="50">
        <v>1</v>
      </c>
      <c r="G143" s="51">
        <f t="shared" si="6"/>
        <v>419.89999999999992</v>
      </c>
      <c r="H143" s="52">
        <v>1</v>
      </c>
      <c r="I143" s="53">
        <f t="shared" si="7"/>
        <v>419.89999999999992</v>
      </c>
      <c r="J143" s="57">
        <v>1</v>
      </c>
      <c r="K143" s="55">
        <f t="shared" si="8"/>
        <v>419.89999999999992</v>
      </c>
    </row>
    <row r="144" spans="1:11" s="56" customFormat="1" ht="12.75" x14ac:dyDescent="0.2">
      <c r="A144" s="45">
        <v>44364</v>
      </c>
      <c r="B144" s="46" t="s">
        <v>149</v>
      </c>
      <c r="C144" s="47" t="s">
        <v>378</v>
      </c>
      <c r="D144" s="48" t="s">
        <v>379</v>
      </c>
      <c r="E144" s="49">
        <v>24.4</v>
      </c>
      <c r="F144" s="50">
        <v>0</v>
      </c>
      <c r="G144" s="51">
        <f t="shared" si="6"/>
        <v>0</v>
      </c>
      <c r="H144" s="52">
        <v>0</v>
      </c>
      <c r="I144" s="53">
        <f t="shared" si="7"/>
        <v>0</v>
      </c>
      <c r="J144" s="57">
        <v>60</v>
      </c>
      <c r="K144" s="55">
        <f t="shared" si="8"/>
        <v>1464</v>
      </c>
    </row>
    <row r="145" spans="1:11" s="56" customFormat="1" ht="12.75" x14ac:dyDescent="0.2">
      <c r="A145" s="45">
        <v>44265</v>
      </c>
      <c r="B145" s="46" t="s">
        <v>149</v>
      </c>
      <c r="C145" s="47" t="s">
        <v>380</v>
      </c>
      <c r="D145" s="48" t="s">
        <v>381</v>
      </c>
      <c r="E145" s="59">
        <v>43</v>
      </c>
      <c r="F145" s="50">
        <v>2</v>
      </c>
      <c r="G145" s="51">
        <f t="shared" si="6"/>
        <v>86</v>
      </c>
      <c r="H145" s="52">
        <v>2</v>
      </c>
      <c r="I145" s="53">
        <f t="shared" si="7"/>
        <v>86</v>
      </c>
      <c r="J145" s="57">
        <v>2</v>
      </c>
      <c r="K145" s="55">
        <f t="shared" si="8"/>
        <v>86</v>
      </c>
    </row>
    <row r="146" spans="1:11" s="56" customFormat="1" ht="12.75" x14ac:dyDescent="0.2">
      <c r="A146" s="45">
        <v>43909</v>
      </c>
      <c r="B146" s="46" t="s">
        <v>106</v>
      </c>
      <c r="C146" s="47" t="s">
        <v>382</v>
      </c>
      <c r="D146" s="48" t="s">
        <v>383</v>
      </c>
      <c r="E146" s="49">
        <v>42.25</v>
      </c>
      <c r="F146" s="50">
        <v>24</v>
      </c>
      <c r="G146" s="51">
        <f t="shared" si="6"/>
        <v>1014</v>
      </c>
      <c r="H146" s="52">
        <v>23</v>
      </c>
      <c r="I146" s="53">
        <f t="shared" si="7"/>
        <v>971.75</v>
      </c>
      <c r="J146" s="57">
        <v>23</v>
      </c>
      <c r="K146" s="55">
        <f t="shared" si="8"/>
        <v>971.75</v>
      </c>
    </row>
    <row r="147" spans="1:11" s="56" customFormat="1" ht="12.75" x14ac:dyDescent="0.2">
      <c r="A147" s="45">
        <v>43622</v>
      </c>
      <c r="B147" s="46" t="s">
        <v>112</v>
      </c>
      <c r="C147" s="47" t="s">
        <v>384</v>
      </c>
      <c r="D147" s="48" t="s">
        <v>385</v>
      </c>
      <c r="E147" s="59">
        <v>1939.61</v>
      </c>
      <c r="F147" s="50">
        <v>0</v>
      </c>
      <c r="G147" s="51">
        <f t="shared" si="6"/>
        <v>0</v>
      </c>
      <c r="H147" s="52">
        <v>0</v>
      </c>
      <c r="I147" s="53">
        <f t="shared" si="7"/>
        <v>0</v>
      </c>
      <c r="J147" s="57">
        <v>0</v>
      </c>
      <c r="K147" s="55">
        <f t="shared" si="8"/>
        <v>0</v>
      </c>
    </row>
    <row r="148" spans="1:11" s="56" customFormat="1" ht="12.75" x14ac:dyDescent="0.2">
      <c r="A148" s="45">
        <v>43712</v>
      </c>
      <c r="B148" s="46" t="s">
        <v>109</v>
      </c>
      <c r="C148" s="47" t="s">
        <v>386</v>
      </c>
      <c r="D148" s="48" t="s">
        <v>387</v>
      </c>
      <c r="E148" s="59">
        <v>124.37</v>
      </c>
      <c r="F148" s="50">
        <v>0</v>
      </c>
      <c r="G148" s="51">
        <f t="shared" si="6"/>
        <v>0</v>
      </c>
      <c r="H148" s="52">
        <v>0</v>
      </c>
      <c r="I148" s="53">
        <f t="shared" si="7"/>
        <v>0</v>
      </c>
      <c r="J148" s="57">
        <v>0</v>
      </c>
      <c r="K148" s="55">
        <f t="shared" si="8"/>
        <v>0</v>
      </c>
    </row>
    <row r="149" spans="1:11" s="56" customFormat="1" ht="12.75" x14ac:dyDescent="0.2">
      <c r="A149" s="45">
        <v>43909</v>
      </c>
      <c r="B149" s="46" t="s">
        <v>109</v>
      </c>
      <c r="C149" s="47" t="s">
        <v>388</v>
      </c>
      <c r="D149" s="48" t="s">
        <v>389</v>
      </c>
      <c r="E149" s="49">
        <v>88.5</v>
      </c>
      <c r="F149" s="50">
        <v>8</v>
      </c>
      <c r="G149" s="51">
        <f t="shared" si="6"/>
        <v>708</v>
      </c>
      <c r="H149" s="52">
        <v>8</v>
      </c>
      <c r="I149" s="53">
        <f t="shared" si="7"/>
        <v>708</v>
      </c>
      <c r="J149" s="57">
        <v>8</v>
      </c>
      <c r="K149" s="55">
        <f t="shared" si="8"/>
        <v>708</v>
      </c>
    </row>
    <row r="150" spans="1:11" s="56" customFormat="1" ht="12.75" x14ac:dyDescent="0.2">
      <c r="A150" s="45">
        <v>43895</v>
      </c>
      <c r="B150" s="46" t="s">
        <v>109</v>
      </c>
      <c r="C150" s="47" t="s">
        <v>390</v>
      </c>
      <c r="D150" s="48" t="s">
        <v>391</v>
      </c>
      <c r="E150" s="49">
        <v>265.5</v>
      </c>
      <c r="F150" s="50">
        <v>0</v>
      </c>
      <c r="G150" s="51">
        <f t="shared" si="6"/>
        <v>0</v>
      </c>
      <c r="H150" s="52">
        <v>0</v>
      </c>
      <c r="I150" s="53">
        <f t="shared" si="7"/>
        <v>0</v>
      </c>
      <c r="J150" s="57">
        <v>0</v>
      </c>
      <c r="K150" s="55">
        <f t="shared" si="8"/>
        <v>0</v>
      </c>
    </row>
    <row r="151" spans="1:11" s="56" customFormat="1" ht="12.75" x14ac:dyDescent="0.2">
      <c r="A151" s="45">
        <v>43909</v>
      </c>
      <c r="B151" s="46" t="s">
        <v>109</v>
      </c>
      <c r="C151" s="47" t="s">
        <v>390</v>
      </c>
      <c r="D151" s="48" t="s">
        <v>389</v>
      </c>
      <c r="E151" s="49">
        <v>224.2</v>
      </c>
      <c r="F151" s="50">
        <v>5</v>
      </c>
      <c r="G151" s="51">
        <f t="shared" si="6"/>
        <v>1121</v>
      </c>
      <c r="H151" s="52">
        <v>5</v>
      </c>
      <c r="I151" s="53">
        <f t="shared" si="7"/>
        <v>1121</v>
      </c>
      <c r="J151" s="57">
        <v>5</v>
      </c>
      <c r="K151" s="55">
        <f t="shared" si="8"/>
        <v>1121</v>
      </c>
    </row>
    <row r="152" spans="1:11" s="56" customFormat="1" ht="12.75" x14ac:dyDescent="0.2">
      <c r="A152" s="45">
        <v>43594</v>
      </c>
      <c r="B152" s="46" t="s">
        <v>109</v>
      </c>
      <c r="C152" s="47" t="s">
        <v>392</v>
      </c>
      <c r="D152" s="48" t="s">
        <v>393</v>
      </c>
      <c r="E152" s="49">
        <v>73.75</v>
      </c>
      <c r="F152" s="50">
        <v>9</v>
      </c>
      <c r="G152" s="51">
        <f t="shared" si="6"/>
        <v>663.75</v>
      </c>
      <c r="H152" s="52">
        <v>9</v>
      </c>
      <c r="I152" s="53">
        <f t="shared" si="7"/>
        <v>663.75</v>
      </c>
      <c r="J152" s="57">
        <v>9</v>
      </c>
      <c r="K152" s="55">
        <f t="shared" si="8"/>
        <v>663.75</v>
      </c>
    </row>
    <row r="153" spans="1:11" s="56" customFormat="1" ht="12.75" x14ac:dyDescent="0.2">
      <c r="A153" s="45">
        <v>44123</v>
      </c>
      <c r="B153" s="46" t="s">
        <v>109</v>
      </c>
      <c r="C153" s="47" t="s">
        <v>394</v>
      </c>
      <c r="D153" s="48" t="s">
        <v>395</v>
      </c>
      <c r="E153" s="49">
        <v>98.333333300000007</v>
      </c>
      <c r="F153" s="50">
        <v>33</v>
      </c>
      <c r="G153" s="51">
        <f t="shared" si="6"/>
        <v>3244.9999989000003</v>
      </c>
      <c r="H153" s="52">
        <v>33</v>
      </c>
      <c r="I153" s="53">
        <f t="shared" si="7"/>
        <v>3244.9999989000003</v>
      </c>
      <c r="J153" s="57">
        <v>33</v>
      </c>
      <c r="K153" s="55">
        <f t="shared" si="8"/>
        <v>3244.9999989000003</v>
      </c>
    </row>
    <row r="154" spans="1:11" s="56" customFormat="1" ht="12.75" x14ac:dyDescent="0.2">
      <c r="A154" s="45">
        <v>43563</v>
      </c>
      <c r="B154" s="46" t="s">
        <v>318</v>
      </c>
      <c r="C154" s="47" t="s">
        <v>396</v>
      </c>
      <c r="D154" s="48" t="s">
        <v>397</v>
      </c>
      <c r="E154" s="49">
        <v>3304</v>
      </c>
      <c r="F154" s="50">
        <v>0</v>
      </c>
      <c r="G154" s="51">
        <f t="shared" si="6"/>
        <v>0</v>
      </c>
      <c r="H154" s="52">
        <v>0</v>
      </c>
      <c r="I154" s="53">
        <f t="shared" si="7"/>
        <v>0</v>
      </c>
      <c r="J154" s="57">
        <v>0</v>
      </c>
      <c r="K154" s="55">
        <f t="shared" si="8"/>
        <v>0</v>
      </c>
    </row>
    <row r="155" spans="1:11" s="56" customFormat="1" ht="12.75" x14ac:dyDescent="0.2">
      <c r="A155" s="45">
        <v>43909</v>
      </c>
      <c r="B155" s="46" t="s">
        <v>109</v>
      </c>
      <c r="C155" s="47" t="s">
        <v>398</v>
      </c>
      <c r="D155" s="48" t="s">
        <v>399</v>
      </c>
      <c r="E155" s="49">
        <v>69.62</v>
      </c>
      <c r="F155" s="50">
        <v>0</v>
      </c>
      <c r="G155" s="51">
        <f t="shared" si="6"/>
        <v>0</v>
      </c>
      <c r="H155" s="52">
        <v>0</v>
      </c>
      <c r="I155" s="53">
        <f t="shared" si="7"/>
        <v>0</v>
      </c>
      <c r="J155" s="57">
        <v>0</v>
      </c>
      <c r="K155" s="55">
        <f t="shared" si="8"/>
        <v>0</v>
      </c>
    </row>
    <row r="156" spans="1:11" s="56" customFormat="1" ht="12.75" x14ac:dyDescent="0.2">
      <c r="A156" s="45">
        <v>43663</v>
      </c>
      <c r="B156" s="46" t="s">
        <v>149</v>
      </c>
      <c r="C156" s="47" t="s">
        <v>400</v>
      </c>
      <c r="D156" s="48" t="s">
        <v>401</v>
      </c>
      <c r="E156" s="59">
        <v>39</v>
      </c>
      <c r="F156" s="50">
        <v>2</v>
      </c>
      <c r="G156" s="51">
        <f t="shared" si="6"/>
        <v>78</v>
      </c>
      <c r="H156" s="52">
        <v>2</v>
      </c>
      <c r="I156" s="53">
        <f t="shared" si="7"/>
        <v>78</v>
      </c>
      <c r="J156" s="57">
        <v>2</v>
      </c>
      <c r="K156" s="55">
        <f t="shared" si="8"/>
        <v>78</v>
      </c>
    </row>
    <row r="157" spans="1:11" s="56" customFormat="1" ht="12.75" x14ac:dyDescent="0.2">
      <c r="A157" s="84">
        <v>44123</v>
      </c>
      <c r="B157" s="85" t="s">
        <v>149</v>
      </c>
      <c r="C157" s="47" t="s">
        <v>402</v>
      </c>
      <c r="D157" s="48" t="s">
        <v>403</v>
      </c>
      <c r="E157" s="59">
        <v>200</v>
      </c>
      <c r="F157" s="50">
        <v>2</v>
      </c>
      <c r="G157" s="51">
        <f t="shared" si="6"/>
        <v>400</v>
      </c>
      <c r="H157" s="52">
        <v>2</v>
      </c>
      <c r="I157" s="53">
        <f t="shared" si="7"/>
        <v>400</v>
      </c>
      <c r="J157" s="57">
        <v>2</v>
      </c>
      <c r="K157" s="55">
        <f t="shared" si="8"/>
        <v>400</v>
      </c>
    </row>
    <row r="158" spans="1:11" s="56" customFormat="1" ht="12.75" x14ac:dyDescent="0.2">
      <c r="A158" s="45">
        <v>43895</v>
      </c>
      <c r="B158" s="46" t="s">
        <v>144</v>
      </c>
      <c r="C158" s="47" t="s">
        <v>404</v>
      </c>
      <c r="D158" s="48" t="s">
        <v>405</v>
      </c>
      <c r="E158" s="49">
        <v>312.7</v>
      </c>
      <c r="F158" s="50">
        <v>0</v>
      </c>
      <c r="G158" s="51">
        <f t="shared" si="6"/>
        <v>0</v>
      </c>
      <c r="H158" s="52">
        <v>0</v>
      </c>
      <c r="I158" s="53">
        <f t="shared" si="7"/>
        <v>0</v>
      </c>
      <c r="J158" s="57">
        <v>0</v>
      </c>
      <c r="K158" s="55">
        <f t="shared" si="8"/>
        <v>0</v>
      </c>
    </row>
    <row r="159" spans="1:11" s="56" customFormat="1" ht="12.75" x14ac:dyDescent="0.2">
      <c r="A159" s="86">
        <v>44364</v>
      </c>
      <c r="B159" s="87" t="s">
        <v>406</v>
      </c>
      <c r="C159" s="47" t="s">
        <v>407</v>
      </c>
      <c r="D159" s="88" t="s">
        <v>408</v>
      </c>
      <c r="E159" s="59">
        <v>800</v>
      </c>
      <c r="F159" s="50">
        <v>0</v>
      </c>
      <c r="G159" s="51">
        <f t="shared" si="6"/>
        <v>0</v>
      </c>
      <c r="H159" s="52">
        <v>0</v>
      </c>
      <c r="I159" s="53">
        <f t="shared" si="7"/>
        <v>0</v>
      </c>
      <c r="J159" s="57">
        <v>2</v>
      </c>
      <c r="K159" s="55">
        <f t="shared" si="8"/>
        <v>1600</v>
      </c>
    </row>
    <row r="160" spans="1:11" s="56" customFormat="1" ht="12.75" x14ac:dyDescent="0.2">
      <c r="A160" s="45">
        <v>43622</v>
      </c>
      <c r="B160" s="46" t="s">
        <v>333</v>
      </c>
      <c r="C160" s="47" t="s">
        <v>409</v>
      </c>
      <c r="D160" s="48" t="s">
        <v>410</v>
      </c>
      <c r="E160" s="59">
        <v>118.44</v>
      </c>
      <c r="F160" s="50">
        <v>0</v>
      </c>
      <c r="G160" s="51">
        <f t="shared" si="6"/>
        <v>0</v>
      </c>
      <c r="H160" s="52">
        <v>0</v>
      </c>
      <c r="I160" s="53">
        <f t="shared" si="7"/>
        <v>0</v>
      </c>
      <c r="J160" s="57">
        <v>0</v>
      </c>
      <c r="K160" s="55">
        <f t="shared" si="8"/>
        <v>0</v>
      </c>
    </row>
    <row r="161" spans="1:11" s="56" customFormat="1" ht="12.75" x14ac:dyDescent="0.2">
      <c r="A161" s="45">
        <v>43895</v>
      </c>
      <c r="B161" s="46" t="s">
        <v>144</v>
      </c>
      <c r="C161" s="47" t="s">
        <v>411</v>
      </c>
      <c r="D161" s="48" t="s">
        <v>412</v>
      </c>
      <c r="E161" s="49">
        <v>211.71166667060001</v>
      </c>
      <c r="F161" s="50">
        <v>0</v>
      </c>
      <c r="G161" s="51">
        <f t="shared" si="6"/>
        <v>0</v>
      </c>
      <c r="H161" s="52">
        <v>0</v>
      </c>
      <c r="I161" s="53">
        <f t="shared" si="7"/>
        <v>0</v>
      </c>
      <c r="J161" s="57">
        <v>0</v>
      </c>
      <c r="K161" s="55">
        <f t="shared" si="8"/>
        <v>0</v>
      </c>
    </row>
    <row r="162" spans="1:11" s="56" customFormat="1" ht="12.75" x14ac:dyDescent="0.2">
      <c r="A162" s="45">
        <v>43895</v>
      </c>
      <c r="B162" s="46" t="s">
        <v>144</v>
      </c>
      <c r="C162" s="47" t="s">
        <v>413</v>
      </c>
      <c r="D162" s="48" t="s">
        <v>414</v>
      </c>
      <c r="E162" s="49">
        <v>1168.2</v>
      </c>
      <c r="F162" s="50">
        <v>0</v>
      </c>
      <c r="G162" s="51">
        <f t="shared" si="6"/>
        <v>0</v>
      </c>
      <c r="H162" s="52">
        <v>0</v>
      </c>
      <c r="I162" s="53">
        <f t="shared" si="7"/>
        <v>0</v>
      </c>
      <c r="J162" s="57">
        <v>0</v>
      </c>
      <c r="K162" s="55">
        <f t="shared" si="8"/>
        <v>0</v>
      </c>
    </row>
    <row r="163" spans="1:11" s="56" customFormat="1" ht="12.75" x14ac:dyDescent="0.2">
      <c r="A163" s="45">
        <v>43909</v>
      </c>
      <c r="B163" s="46" t="s">
        <v>144</v>
      </c>
      <c r="C163" s="47" t="s">
        <v>415</v>
      </c>
      <c r="D163" s="48" t="s">
        <v>416</v>
      </c>
      <c r="E163" s="49">
        <v>66.08</v>
      </c>
      <c r="F163" s="50">
        <v>0</v>
      </c>
      <c r="G163" s="51">
        <f t="shared" si="6"/>
        <v>0</v>
      </c>
      <c r="H163" s="52">
        <v>0</v>
      </c>
      <c r="I163" s="53">
        <f t="shared" si="7"/>
        <v>0</v>
      </c>
      <c r="J163" s="57">
        <v>0</v>
      </c>
      <c r="K163" s="55">
        <f t="shared" si="8"/>
        <v>0</v>
      </c>
    </row>
    <row r="164" spans="1:11" s="56" customFormat="1" ht="12.75" x14ac:dyDescent="0.2">
      <c r="A164" s="45">
        <v>43909</v>
      </c>
      <c r="B164" s="46" t="s">
        <v>144</v>
      </c>
      <c r="C164" s="47" t="s">
        <v>417</v>
      </c>
      <c r="D164" s="48" t="s">
        <v>418</v>
      </c>
      <c r="E164" s="49">
        <v>73.16</v>
      </c>
      <c r="F164" s="50">
        <v>3</v>
      </c>
      <c r="G164" s="51">
        <f t="shared" si="6"/>
        <v>219.48</v>
      </c>
      <c r="H164" s="52">
        <v>1</v>
      </c>
      <c r="I164" s="53">
        <f t="shared" si="7"/>
        <v>73.16</v>
      </c>
      <c r="J164" s="57">
        <v>1</v>
      </c>
      <c r="K164" s="55">
        <f t="shared" si="8"/>
        <v>73.16</v>
      </c>
    </row>
    <row r="165" spans="1:11" s="56" customFormat="1" ht="12.75" x14ac:dyDescent="0.2">
      <c r="A165" s="45">
        <v>44123</v>
      </c>
      <c r="B165" s="46" t="s">
        <v>149</v>
      </c>
      <c r="C165" s="47" t="s">
        <v>419</v>
      </c>
      <c r="D165" s="48" t="s">
        <v>420</v>
      </c>
      <c r="E165" s="59">
        <v>47.2</v>
      </c>
      <c r="F165" s="50">
        <v>3</v>
      </c>
      <c r="G165" s="51">
        <f t="shared" si="6"/>
        <v>141.60000000000002</v>
      </c>
      <c r="H165" s="52">
        <v>2</v>
      </c>
      <c r="I165" s="53">
        <f t="shared" si="7"/>
        <v>94.4</v>
      </c>
      <c r="J165" s="57">
        <v>2</v>
      </c>
      <c r="K165" s="55">
        <f t="shared" si="8"/>
        <v>94.4</v>
      </c>
    </row>
    <row r="166" spans="1:11" s="56" customFormat="1" ht="12.75" x14ac:dyDescent="0.2">
      <c r="A166" s="45">
        <v>44123</v>
      </c>
      <c r="B166" s="46" t="s">
        <v>149</v>
      </c>
      <c r="C166" s="47" t="s">
        <v>421</v>
      </c>
      <c r="D166" s="48" t="s">
        <v>422</v>
      </c>
      <c r="E166" s="49">
        <v>64.900000000000006</v>
      </c>
      <c r="F166" s="50">
        <v>2</v>
      </c>
      <c r="G166" s="51">
        <f t="shared" si="6"/>
        <v>129.80000000000001</v>
      </c>
      <c r="H166" s="52">
        <v>1</v>
      </c>
      <c r="I166" s="53">
        <f t="shared" si="7"/>
        <v>64.900000000000006</v>
      </c>
      <c r="J166" s="57">
        <v>1</v>
      </c>
      <c r="K166" s="55">
        <f t="shared" si="8"/>
        <v>64.900000000000006</v>
      </c>
    </row>
    <row r="167" spans="1:11" s="56" customFormat="1" ht="12.75" x14ac:dyDescent="0.2">
      <c r="A167" s="45">
        <v>43594</v>
      </c>
      <c r="B167" s="46" t="s">
        <v>144</v>
      </c>
      <c r="C167" s="47" t="s">
        <v>423</v>
      </c>
      <c r="D167" s="48" t="s">
        <v>424</v>
      </c>
      <c r="E167" s="59">
        <v>150.57</v>
      </c>
      <c r="F167" s="50">
        <v>0</v>
      </c>
      <c r="G167" s="51">
        <f t="shared" si="6"/>
        <v>0</v>
      </c>
      <c r="H167" s="52">
        <v>0</v>
      </c>
      <c r="I167" s="53">
        <f t="shared" si="7"/>
        <v>0</v>
      </c>
      <c r="J167" s="57">
        <v>0</v>
      </c>
      <c r="K167" s="55">
        <f t="shared" si="8"/>
        <v>0</v>
      </c>
    </row>
    <row r="168" spans="1:11" s="56" customFormat="1" ht="12.75" x14ac:dyDescent="0.2">
      <c r="A168" s="45">
        <v>43909</v>
      </c>
      <c r="B168" s="46" t="s">
        <v>106</v>
      </c>
      <c r="C168" s="47" t="s">
        <v>425</v>
      </c>
      <c r="D168" s="48" t="s">
        <v>426</v>
      </c>
      <c r="E168" s="49">
        <v>32.5</v>
      </c>
      <c r="F168" s="50">
        <v>13</v>
      </c>
      <c r="G168" s="51">
        <f t="shared" si="6"/>
        <v>422.5</v>
      </c>
      <c r="H168" s="52">
        <v>12</v>
      </c>
      <c r="I168" s="53">
        <f t="shared" si="7"/>
        <v>390</v>
      </c>
      <c r="J168" s="57">
        <v>10</v>
      </c>
      <c r="K168" s="55">
        <f t="shared" si="8"/>
        <v>325</v>
      </c>
    </row>
    <row r="169" spans="1:11" s="56" customFormat="1" ht="12.75" x14ac:dyDescent="0.2">
      <c r="A169" s="45">
        <v>43889</v>
      </c>
      <c r="B169" s="46" t="s">
        <v>112</v>
      </c>
      <c r="C169" s="47" t="s">
        <v>427</v>
      </c>
      <c r="D169" s="48" t="s">
        <v>428</v>
      </c>
      <c r="E169" s="59">
        <v>236</v>
      </c>
      <c r="F169" s="50">
        <v>0</v>
      </c>
      <c r="G169" s="51">
        <f t="shared" si="6"/>
        <v>0</v>
      </c>
      <c r="H169" s="52">
        <v>0</v>
      </c>
      <c r="I169" s="53">
        <f t="shared" si="7"/>
        <v>0</v>
      </c>
      <c r="J169" s="57">
        <v>0</v>
      </c>
      <c r="K169" s="55">
        <f t="shared" si="8"/>
        <v>0</v>
      </c>
    </row>
    <row r="170" spans="1:11" s="56" customFormat="1" ht="13.5" thickBot="1" x14ac:dyDescent="0.25">
      <c r="A170" s="62">
        <v>43895</v>
      </c>
      <c r="B170" s="63" t="s">
        <v>149</v>
      </c>
      <c r="C170" s="64" t="s">
        <v>429</v>
      </c>
      <c r="D170" s="65" t="s">
        <v>430</v>
      </c>
      <c r="E170" s="89">
        <v>11.8</v>
      </c>
      <c r="F170" s="67">
        <v>1</v>
      </c>
      <c r="G170" s="68">
        <f t="shared" si="6"/>
        <v>11.8</v>
      </c>
      <c r="H170" s="69">
        <v>1</v>
      </c>
      <c r="I170" s="70">
        <f t="shared" si="7"/>
        <v>11.8</v>
      </c>
      <c r="J170" s="71">
        <v>1</v>
      </c>
      <c r="K170" s="72">
        <f t="shared" si="8"/>
        <v>11.8</v>
      </c>
    </row>
    <row r="171" spans="1:11" s="56" customFormat="1" ht="12.75" x14ac:dyDescent="0.2">
      <c r="A171" s="73">
        <v>43746</v>
      </c>
      <c r="B171" s="74" t="s">
        <v>280</v>
      </c>
      <c r="C171" s="75" t="s">
        <v>431</v>
      </c>
      <c r="D171" s="76" t="s">
        <v>432</v>
      </c>
      <c r="E171" s="90">
        <v>442.5</v>
      </c>
      <c r="F171" s="78">
        <v>0</v>
      </c>
      <c r="G171" s="79">
        <f t="shared" ref="G171:G234" si="9">E171*F171</f>
        <v>0</v>
      </c>
      <c r="H171" s="80">
        <v>0</v>
      </c>
      <c r="I171" s="81">
        <f t="shared" si="7"/>
        <v>0</v>
      </c>
      <c r="J171" s="82">
        <v>0</v>
      </c>
      <c r="K171" s="83">
        <f t="shared" si="8"/>
        <v>0</v>
      </c>
    </row>
    <row r="172" spans="1:11" s="56" customFormat="1" ht="12.75" x14ac:dyDescent="0.2">
      <c r="A172" s="45">
        <v>44123</v>
      </c>
      <c r="B172" s="46" t="s">
        <v>149</v>
      </c>
      <c r="C172" s="47" t="s">
        <v>433</v>
      </c>
      <c r="D172" s="48" t="s">
        <v>434</v>
      </c>
      <c r="E172" s="59">
        <v>23.6</v>
      </c>
      <c r="F172" s="50">
        <v>25</v>
      </c>
      <c r="G172" s="51">
        <f t="shared" si="9"/>
        <v>590</v>
      </c>
      <c r="H172" s="52">
        <v>25</v>
      </c>
      <c r="I172" s="53">
        <f t="shared" si="7"/>
        <v>590</v>
      </c>
      <c r="J172" s="57">
        <v>25</v>
      </c>
      <c r="K172" s="55">
        <f t="shared" si="8"/>
        <v>590</v>
      </c>
    </row>
    <row r="173" spans="1:11" s="56" customFormat="1" ht="12.75" x14ac:dyDescent="0.2">
      <c r="A173" s="45">
        <v>43889</v>
      </c>
      <c r="B173" s="46" t="s">
        <v>112</v>
      </c>
      <c r="C173" s="47" t="s">
        <v>435</v>
      </c>
      <c r="D173" s="48" t="s">
        <v>436</v>
      </c>
      <c r="E173" s="59">
        <v>59</v>
      </c>
      <c r="F173" s="50">
        <v>0</v>
      </c>
      <c r="G173" s="51">
        <f t="shared" si="9"/>
        <v>0</v>
      </c>
      <c r="H173" s="52">
        <v>0</v>
      </c>
      <c r="I173" s="53">
        <f t="shared" si="7"/>
        <v>0</v>
      </c>
      <c r="J173" s="57">
        <v>0</v>
      </c>
      <c r="K173" s="55">
        <f t="shared" si="8"/>
        <v>0</v>
      </c>
    </row>
    <row r="174" spans="1:11" s="56" customFormat="1" ht="12.75" x14ac:dyDescent="0.2">
      <c r="A174" s="45">
        <v>44364</v>
      </c>
      <c r="B174" s="46" t="s">
        <v>149</v>
      </c>
      <c r="C174" s="47" t="s">
        <v>437</v>
      </c>
      <c r="D174" s="48" t="s">
        <v>438</v>
      </c>
      <c r="E174" s="59">
        <v>26</v>
      </c>
      <c r="F174" s="50">
        <v>0</v>
      </c>
      <c r="G174" s="51">
        <f t="shared" si="9"/>
        <v>0</v>
      </c>
      <c r="H174" s="52">
        <v>0</v>
      </c>
      <c r="I174" s="53">
        <f t="shared" si="7"/>
        <v>0</v>
      </c>
      <c r="J174" s="57">
        <v>6</v>
      </c>
      <c r="K174" s="55">
        <f t="shared" si="8"/>
        <v>156</v>
      </c>
    </row>
    <row r="175" spans="1:11" s="56" customFormat="1" ht="12.75" x14ac:dyDescent="0.2">
      <c r="A175" s="45">
        <v>43746</v>
      </c>
      <c r="B175" s="46" t="s">
        <v>439</v>
      </c>
      <c r="C175" s="47" t="s">
        <v>440</v>
      </c>
      <c r="D175" s="58" t="s">
        <v>441</v>
      </c>
      <c r="E175" s="60">
        <v>767</v>
      </c>
      <c r="F175" s="50">
        <v>0</v>
      </c>
      <c r="G175" s="51">
        <f t="shared" si="9"/>
        <v>0</v>
      </c>
      <c r="H175" s="52">
        <v>0</v>
      </c>
      <c r="I175" s="53">
        <f t="shared" si="7"/>
        <v>0</v>
      </c>
      <c r="J175" s="57">
        <v>0</v>
      </c>
      <c r="K175" s="55">
        <f t="shared" si="8"/>
        <v>0</v>
      </c>
    </row>
    <row r="176" spans="1:11" s="56" customFormat="1" ht="12.75" x14ac:dyDescent="0.2">
      <c r="A176" s="45">
        <v>43663</v>
      </c>
      <c r="B176" s="46" t="s">
        <v>149</v>
      </c>
      <c r="C176" s="47" t="s">
        <v>442</v>
      </c>
      <c r="D176" s="48" t="s">
        <v>443</v>
      </c>
      <c r="E176" s="59">
        <v>31.2</v>
      </c>
      <c r="F176" s="50">
        <v>22</v>
      </c>
      <c r="G176" s="51">
        <f t="shared" si="9"/>
        <v>686.4</v>
      </c>
      <c r="H176" s="52">
        <v>22</v>
      </c>
      <c r="I176" s="53">
        <f t="shared" si="7"/>
        <v>686.4</v>
      </c>
      <c r="J176" s="57">
        <v>22</v>
      </c>
      <c r="K176" s="55">
        <f t="shared" si="8"/>
        <v>686.4</v>
      </c>
    </row>
    <row r="177" spans="1:11" s="56" customFormat="1" ht="12.75" x14ac:dyDescent="0.2">
      <c r="A177" s="45">
        <v>43622</v>
      </c>
      <c r="B177" s="46" t="s">
        <v>333</v>
      </c>
      <c r="C177" s="47" t="s">
        <v>444</v>
      </c>
      <c r="D177" s="48" t="s">
        <v>445</v>
      </c>
      <c r="E177" s="49">
        <v>348.1</v>
      </c>
      <c r="F177" s="50">
        <v>1</v>
      </c>
      <c r="G177" s="51">
        <f t="shared" si="9"/>
        <v>348.1</v>
      </c>
      <c r="H177" s="52">
        <v>1</v>
      </c>
      <c r="I177" s="53">
        <f t="shared" si="7"/>
        <v>348.1</v>
      </c>
      <c r="J177" s="57">
        <v>1</v>
      </c>
      <c r="K177" s="55">
        <f t="shared" si="8"/>
        <v>348.1</v>
      </c>
    </row>
    <row r="178" spans="1:11" s="56" customFormat="1" ht="12.75" x14ac:dyDescent="0.2">
      <c r="A178" s="45">
        <v>43909</v>
      </c>
      <c r="B178" s="46" t="s">
        <v>106</v>
      </c>
      <c r="C178" s="47" t="s">
        <v>446</v>
      </c>
      <c r="D178" s="48" t="s">
        <v>447</v>
      </c>
      <c r="E178" s="49">
        <v>32.5</v>
      </c>
      <c r="F178" s="50">
        <v>21</v>
      </c>
      <c r="G178" s="51">
        <f t="shared" si="9"/>
        <v>682.5</v>
      </c>
      <c r="H178" s="52">
        <v>19</v>
      </c>
      <c r="I178" s="53">
        <f t="shared" si="7"/>
        <v>617.5</v>
      </c>
      <c r="J178" s="57">
        <v>12</v>
      </c>
      <c r="K178" s="55">
        <f t="shared" si="8"/>
        <v>390</v>
      </c>
    </row>
    <row r="179" spans="1:11" s="56" customFormat="1" ht="12.75" x14ac:dyDescent="0.2">
      <c r="A179" s="45">
        <v>44364</v>
      </c>
      <c r="B179" s="46" t="s">
        <v>109</v>
      </c>
      <c r="C179" s="47" t="s">
        <v>448</v>
      </c>
      <c r="D179" s="58" t="s">
        <v>449</v>
      </c>
      <c r="E179" s="59">
        <v>35</v>
      </c>
      <c r="F179" s="50">
        <v>0</v>
      </c>
      <c r="G179" s="51">
        <f t="shared" si="9"/>
        <v>0</v>
      </c>
      <c r="H179" s="52">
        <v>0</v>
      </c>
      <c r="I179" s="53">
        <f t="shared" si="7"/>
        <v>0</v>
      </c>
      <c r="J179" s="57">
        <v>600</v>
      </c>
      <c r="K179" s="55">
        <f t="shared" si="8"/>
        <v>21000</v>
      </c>
    </row>
    <row r="180" spans="1:11" s="56" customFormat="1" ht="12.75" x14ac:dyDescent="0.2">
      <c r="A180" s="45">
        <v>44123</v>
      </c>
      <c r="B180" s="46" t="s">
        <v>109</v>
      </c>
      <c r="C180" s="47" t="s">
        <v>450</v>
      </c>
      <c r="D180" s="48" t="s">
        <v>451</v>
      </c>
      <c r="E180" s="59">
        <v>44</v>
      </c>
      <c r="F180" s="50">
        <v>20</v>
      </c>
      <c r="G180" s="51">
        <f t="shared" si="9"/>
        <v>880</v>
      </c>
      <c r="H180" s="52">
        <v>9</v>
      </c>
      <c r="I180" s="53">
        <f t="shared" si="7"/>
        <v>396</v>
      </c>
      <c r="J180" s="57">
        <v>1</v>
      </c>
      <c r="K180" s="55">
        <f t="shared" si="8"/>
        <v>44</v>
      </c>
    </row>
    <row r="181" spans="1:11" s="56" customFormat="1" ht="12.75" x14ac:dyDescent="0.2">
      <c r="A181" s="45">
        <v>43895</v>
      </c>
      <c r="B181" s="46" t="s">
        <v>144</v>
      </c>
      <c r="C181" s="47" t="s">
        <v>452</v>
      </c>
      <c r="D181" s="48" t="s">
        <v>453</v>
      </c>
      <c r="E181" s="49">
        <v>501.5</v>
      </c>
      <c r="F181" s="50">
        <v>0</v>
      </c>
      <c r="G181" s="51">
        <f t="shared" si="9"/>
        <v>0</v>
      </c>
      <c r="H181" s="52">
        <v>0</v>
      </c>
      <c r="I181" s="53">
        <f t="shared" si="7"/>
        <v>0</v>
      </c>
      <c r="J181" s="57">
        <v>0</v>
      </c>
      <c r="K181" s="55">
        <f t="shared" si="8"/>
        <v>0</v>
      </c>
    </row>
    <row r="182" spans="1:11" s="56" customFormat="1" ht="12.75" x14ac:dyDescent="0.2">
      <c r="A182" s="45">
        <v>43563</v>
      </c>
      <c r="B182" s="46" t="s">
        <v>318</v>
      </c>
      <c r="C182" s="47" t="s">
        <v>454</v>
      </c>
      <c r="D182" s="48" t="s">
        <v>455</v>
      </c>
      <c r="E182" s="49">
        <v>5310</v>
      </c>
      <c r="F182" s="50">
        <v>0</v>
      </c>
      <c r="G182" s="51">
        <f t="shared" si="9"/>
        <v>0</v>
      </c>
      <c r="H182" s="52">
        <v>0</v>
      </c>
      <c r="I182" s="53">
        <f t="shared" si="7"/>
        <v>0</v>
      </c>
      <c r="J182" s="57">
        <v>0</v>
      </c>
      <c r="K182" s="55">
        <f t="shared" si="8"/>
        <v>0</v>
      </c>
    </row>
    <row r="183" spans="1:11" s="56" customFormat="1" ht="12.75" x14ac:dyDescent="0.2">
      <c r="A183" s="45">
        <v>43566</v>
      </c>
      <c r="B183" s="46" t="s">
        <v>109</v>
      </c>
      <c r="C183" s="47" t="s">
        <v>456</v>
      </c>
      <c r="D183" s="48" t="s">
        <v>457</v>
      </c>
      <c r="E183" s="49">
        <v>295</v>
      </c>
      <c r="F183" s="50">
        <v>0</v>
      </c>
      <c r="G183" s="51">
        <f t="shared" si="9"/>
        <v>0</v>
      </c>
      <c r="H183" s="52">
        <v>0</v>
      </c>
      <c r="I183" s="53">
        <f t="shared" si="7"/>
        <v>0</v>
      </c>
      <c r="J183" s="57">
        <v>0</v>
      </c>
      <c r="K183" s="55">
        <f t="shared" si="8"/>
        <v>0</v>
      </c>
    </row>
    <row r="184" spans="1:11" s="56" customFormat="1" ht="12.75" x14ac:dyDescent="0.2">
      <c r="A184" s="45">
        <v>43909</v>
      </c>
      <c r="B184" s="46" t="s">
        <v>106</v>
      </c>
      <c r="C184" s="47" t="s">
        <v>458</v>
      </c>
      <c r="D184" s="48" t="s">
        <v>459</v>
      </c>
      <c r="E184" s="49">
        <v>13</v>
      </c>
      <c r="F184" s="50">
        <v>150</v>
      </c>
      <c r="G184" s="51">
        <f t="shared" si="9"/>
        <v>1950</v>
      </c>
      <c r="H184" s="52">
        <v>150</v>
      </c>
      <c r="I184" s="53">
        <f t="shared" si="7"/>
        <v>1950</v>
      </c>
      <c r="J184" s="57">
        <v>150</v>
      </c>
      <c r="K184" s="55">
        <f t="shared" si="8"/>
        <v>1950</v>
      </c>
    </row>
    <row r="185" spans="1:11" s="56" customFormat="1" ht="12.75" x14ac:dyDescent="0.2">
      <c r="A185" s="45">
        <v>43746</v>
      </c>
      <c r="B185" s="46" t="s">
        <v>149</v>
      </c>
      <c r="C185" s="47" t="s">
        <v>460</v>
      </c>
      <c r="D185" s="48" t="s">
        <v>461</v>
      </c>
      <c r="E185" s="60">
        <v>737.5</v>
      </c>
      <c r="F185" s="50">
        <v>0</v>
      </c>
      <c r="G185" s="51">
        <f t="shared" si="9"/>
        <v>0</v>
      </c>
      <c r="H185" s="52">
        <v>0</v>
      </c>
      <c r="I185" s="53">
        <f t="shared" si="7"/>
        <v>0</v>
      </c>
      <c r="J185" s="57">
        <v>0</v>
      </c>
      <c r="K185" s="55">
        <f t="shared" si="8"/>
        <v>0</v>
      </c>
    </row>
    <row r="186" spans="1:11" s="56" customFormat="1" ht="12.75" x14ac:dyDescent="0.2">
      <c r="A186" s="45">
        <v>43909</v>
      </c>
      <c r="B186" s="46" t="s">
        <v>106</v>
      </c>
      <c r="C186" s="47" t="s">
        <v>462</v>
      </c>
      <c r="D186" s="48" t="s">
        <v>463</v>
      </c>
      <c r="E186" s="49">
        <v>9.9233333333333338</v>
      </c>
      <c r="F186" s="50">
        <v>20</v>
      </c>
      <c r="G186" s="51">
        <f t="shared" si="9"/>
        <v>198.46666666666667</v>
      </c>
      <c r="H186" s="52">
        <v>14</v>
      </c>
      <c r="I186" s="53">
        <f t="shared" si="7"/>
        <v>138.92666666666668</v>
      </c>
      <c r="J186" s="57">
        <v>14</v>
      </c>
      <c r="K186" s="55">
        <f t="shared" si="8"/>
        <v>138.92666666666668</v>
      </c>
    </row>
    <row r="187" spans="1:11" s="56" customFormat="1" ht="12.75" x14ac:dyDescent="0.2">
      <c r="A187" s="45">
        <v>43909</v>
      </c>
      <c r="B187" s="46" t="s">
        <v>106</v>
      </c>
      <c r="C187" s="47" t="s">
        <v>462</v>
      </c>
      <c r="D187" s="48" t="s">
        <v>463</v>
      </c>
      <c r="E187" s="49">
        <v>13.887333333333334</v>
      </c>
      <c r="F187" s="50">
        <v>0</v>
      </c>
      <c r="G187" s="51">
        <f t="shared" si="9"/>
        <v>0</v>
      </c>
      <c r="H187" s="52">
        <v>0</v>
      </c>
      <c r="I187" s="53">
        <f t="shared" si="7"/>
        <v>0</v>
      </c>
      <c r="J187" s="57">
        <v>0</v>
      </c>
      <c r="K187" s="55">
        <f t="shared" si="8"/>
        <v>0</v>
      </c>
    </row>
    <row r="188" spans="1:11" s="56" customFormat="1" ht="12.75" x14ac:dyDescent="0.2">
      <c r="A188" s="45">
        <v>43746</v>
      </c>
      <c r="B188" s="46" t="s">
        <v>333</v>
      </c>
      <c r="C188" s="47" t="s">
        <v>464</v>
      </c>
      <c r="D188" s="48" t="s">
        <v>465</v>
      </c>
      <c r="E188" s="60">
        <v>1.18</v>
      </c>
      <c r="F188" s="50">
        <v>0</v>
      </c>
      <c r="G188" s="51">
        <f t="shared" si="9"/>
        <v>0</v>
      </c>
      <c r="H188" s="52">
        <v>0</v>
      </c>
      <c r="I188" s="53">
        <f t="shared" si="7"/>
        <v>0</v>
      </c>
      <c r="J188" s="57">
        <v>0</v>
      </c>
      <c r="K188" s="55">
        <f t="shared" si="8"/>
        <v>0</v>
      </c>
    </row>
    <row r="189" spans="1:11" s="56" customFormat="1" ht="12.75" x14ac:dyDescent="0.2">
      <c r="A189" s="45">
        <v>43746</v>
      </c>
      <c r="B189" s="46" t="s">
        <v>333</v>
      </c>
      <c r="C189" s="47" t="s">
        <v>466</v>
      </c>
      <c r="D189" s="48" t="s">
        <v>467</v>
      </c>
      <c r="E189" s="60">
        <v>2.66</v>
      </c>
      <c r="F189" s="50">
        <v>0</v>
      </c>
      <c r="G189" s="51">
        <f t="shared" si="9"/>
        <v>0</v>
      </c>
      <c r="H189" s="52">
        <v>0</v>
      </c>
      <c r="I189" s="53">
        <f t="shared" si="7"/>
        <v>0</v>
      </c>
      <c r="J189" s="57">
        <v>0</v>
      </c>
      <c r="K189" s="55">
        <f t="shared" si="8"/>
        <v>0</v>
      </c>
    </row>
    <row r="190" spans="1:11" s="56" customFormat="1" ht="12.75" x14ac:dyDescent="0.2">
      <c r="A190" s="45">
        <v>43746</v>
      </c>
      <c r="B190" s="46" t="s">
        <v>333</v>
      </c>
      <c r="C190" s="47" t="s">
        <v>468</v>
      </c>
      <c r="D190" s="48" t="s">
        <v>469</v>
      </c>
      <c r="E190" s="60">
        <v>1</v>
      </c>
      <c r="F190" s="50">
        <v>0</v>
      </c>
      <c r="G190" s="51">
        <f t="shared" si="9"/>
        <v>0</v>
      </c>
      <c r="H190" s="52">
        <v>0</v>
      </c>
      <c r="I190" s="53">
        <f t="shared" si="7"/>
        <v>0</v>
      </c>
      <c r="J190" s="57">
        <v>0</v>
      </c>
      <c r="K190" s="55">
        <f t="shared" si="8"/>
        <v>0</v>
      </c>
    </row>
    <row r="191" spans="1:11" s="56" customFormat="1" ht="12.75" x14ac:dyDescent="0.2">
      <c r="A191" s="45">
        <v>43594</v>
      </c>
      <c r="B191" s="46" t="s">
        <v>144</v>
      </c>
      <c r="C191" s="47" t="s">
        <v>470</v>
      </c>
      <c r="D191" s="48" t="s">
        <v>471</v>
      </c>
      <c r="E191" s="49">
        <v>122.92</v>
      </c>
      <c r="F191" s="50">
        <v>0</v>
      </c>
      <c r="G191" s="51">
        <f t="shared" si="9"/>
        <v>0</v>
      </c>
      <c r="H191" s="52">
        <v>0</v>
      </c>
      <c r="I191" s="53">
        <f t="shared" si="7"/>
        <v>0</v>
      </c>
      <c r="J191" s="57">
        <v>0</v>
      </c>
      <c r="K191" s="55">
        <f t="shared" si="8"/>
        <v>0</v>
      </c>
    </row>
    <row r="192" spans="1:11" s="56" customFormat="1" ht="12.75" x14ac:dyDescent="0.2">
      <c r="A192" s="45">
        <v>44281</v>
      </c>
      <c r="B192" s="46" t="s">
        <v>144</v>
      </c>
      <c r="C192" s="47" t="s">
        <v>472</v>
      </c>
      <c r="D192" s="48" t="s">
        <v>473</v>
      </c>
      <c r="E192" s="49">
        <v>247.8</v>
      </c>
      <c r="F192" s="50">
        <v>0</v>
      </c>
      <c r="G192" s="51">
        <f t="shared" si="9"/>
        <v>0</v>
      </c>
      <c r="H192" s="52">
        <v>0</v>
      </c>
      <c r="I192" s="53">
        <f t="shared" si="7"/>
        <v>0</v>
      </c>
      <c r="J192" s="57">
        <v>0</v>
      </c>
      <c r="K192" s="55">
        <f t="shared" si="8"/>
        <v>0</v>
      </c>
    </row>
    <row r="193" spans="1:11" s="56" customFormat="1" ht="12.75" x14ac:dyDescent="0.2">
      <c r="A193" s="45">
        <v>43705</v>
      </c>
      <c r="B193" s="91" t="s">
        <v>115</v>
      </c>
      <c r="C193" s="47" t="s">
        <v>474</v>
      </c>
      <c r="D193" s="48" t="s">
        <v>475</v>
      </c>
      <c r="E193" s="92">
        <v>560.5</v>
      </c>
      <c r="F193" s="50">
        <v>0</v>
      </c>
      <c r="G193" s="51">
        <f t="shared" si="9"/>
        <v>0</v>
      </c>
      <c r="H193" s="52">
        <v>0</v>
      </c>
      <c r="I193" s="53">
        <f t="shared" si="7"/>
        <v>0</v>
      </c>
      <c r="J193" s="57">
        <v>0</v>
      </c>
      <c r="K193" s="55">
        <f t="shared" si="8"/>
        <v>0</v>
      </c>
    </row>
    <row r="194" spans="1:11" s="56" customFormat="1" ht="12.75" x14ac:dyDescent="0.2">
      <c r="A194" s="45">
        <v>44123</v>
      </c>
      <c r="B194" s="91" t="s">
        <v>115</v>
      </c>
      <c r="C194" s="47" t="s">
        <v>476</v>
      </c>
      <c r="D194" s="48" t="s">
        <v>477</v>
      </c>
      <c r="E194" s="93">
        <v>702.1</v>
      </c>
      <c r="F194" s="50">
        <v>0</v>
      </c>
      <c r="G194" s="51">
        <f t="shared" si="9"/>
        <v>0</v>
      </c>
      <c r="H194" s="52">
        <v>0</v>
      </c>
      <c r="I194" s="53">
        <f t="shared" si="7"/>
        <v>0</v>
      </c>
      <c r="J194" s="57">
        <v>0</v>
      </c>
      <c r="K194" s="55">
        <f t="shared" si="8"/>
        <v>0</v>
      </c>
    </row>
    <row r="195" spans="1:11" s="56" customFormat="1" ht="12.75" x14ac:dyDescent="0.2">
      <c r="A195" s="45">
        <v>43909</v>
      </c>
      <c r="B195" s="46" t="s">
        <v>144</v>
      </c>
      <c r="C195" s="47" t="s">
        <v>478</v>
      </c>
      <c r="D195" s="48" t="s">
        <v>479</v>
      </c>
      <c r="E195" s="49">
        <v>40.119999999999997</v>
      </c>
      <c r="F195" s="50">
        <v>2</v>
      </c>
      <c r="G195" s="51">
        <f t="shared" si="9"/>
        <v>80.239999999999995</v>
      </c>
      <c r="H195" s="52">
        <v>2</v>
      </c>
      <c r="I195" s="53">
        <f t="shared" si="7"/>
        <v>80.239999999999995</v>
      </c>
      <c r="J195" s="57">
        <v>2</v>
      </c>
      <c r="K195" s="55">
        <f t="shared" si="8"/>
        <v>80.239999999999995</v>
      </c>
    </row>
    <row r="196" spans="1:11" s="56" customFormat="1" ht="12.75" x14ac:dyDescent="0.2">
      <c r="A196" s="45">
        <v>43895</v>
      </c>
      <c r="B196" s="46" t="s">
        <v>144</v>
      </c>
      <c r="C196" s="47" t="s">
        <v>480</v>
      </c>
      <c r="D196" s="48" t="s">
        <v>481</v>
      </c>
      <c r="E196" s="49">
        <v>1174.0999999999999</v>
      </c>
      <c r="F196" s="50">
        <v>0</v>
      </c>
      <c r="G196" s="51">
        <f t="shared" si="9"/>
        <v>0</v>
      </c>
      <c r="H196" s="52">
        <v>0</v>
      </c>
      <c r="I196" s="53">
        <f t="shared" si="7"/>
        <v>0</v>
      </c>
      <c r="J196" s="57">
        <v>0</v>
      </c>
      <c r="K196" s="55">
        <f t="shared" si="8"/>
        <v>0</v>
      </c>
    </row>
    <row r="197" spans="1:11" s="56" customFormat="1" ht="12.75" x14ac:dyDescent="0.2">
      <c r="A197" s="45">
        <v>43909</v>
      </c>
      <c r="B197" s="46" t="s">
        <v>106</v>
      </c>
      <c r="C197" s="47" t="s">
        <v>482</v>
      </c>
      <c r="D197" s="48" t="s">
        <v>483</v>
      </c>
      <c r="E197" s="49">
        <v>468.60000000000008</v>
      </c>
      <c r="F197" s="50">
        <v>1</v>
      </c>
      <c r="G197" s="51">
        <f t="shared" si="9"/>
        <v>468.60000000000008</v>
      </c>
      <c r="H197" s="52">
        <v>1</v>
      </c>
      <c r="I197" s="53">
        <f t="shared" si="7"/>
        <v>468.60000000000008</v>
      </c>
      <c r="J197" s="57">
        <v>1</v>
      </c>
      <c r="K197" s="55">
        <f t="shared" si="8"/>
        <v>468.60000000000008</v>
      </c>
    </row>
    <row r="198" spans="1:11" s="56" customFormat="1" ht="12.75" x14ac:dyDescent="0.2">
      <c r="A198" s="45">
        <v>44123</v>
      </c>
      <c r="B198" s="46" t="s">
        <v>149</v>
      </c>
      <c r="C198" s="47" t="s">
        <v>484</v>
      </c>
      <c r="D198" s="48" t="s">
        <v>485</v>
      </c>
      <c r="E198" s="49">
        <v>35.4</v>
      </c>
      <c r="F198" s="50">
        <v>0</v>
      </c>
      <c r="G198" s="51">
        <f t="shared" si="9"/>
        <v>0</v>
      </c>
      <c r="H198" s="52">
        <v>0</v>
      </c>
      <c r="I198" s="53">
        <f t="shared" si="7"/>
        <v>0</v>
      </c>
      <c r="J198" s="57">
        <v>0</v>
      </c>
      <c r="K198" s="55">
        <f t="shared" si="8"/>
        <v>0</v>
      </c>
    </row>
    <row r="199" spans="1:11" s="56" customFormat="1" ht="12.75" x14ac:dyDescent="0.2">
      <c r="A199" s="45">
        <v>43746</v>
      </c>
      <c r="B199" s="46" t="s">
        <v>333</v>
      </c>
      <c r="C199" s="47" t="s">
        <v>486</v>
      </c>
      <c r="D199" s="48" t="s">
        <v>487</v>
      </c>
      <c r="E199" s="60">
        <v>649</v>
      </c>
      <c r="F199" s="50">
        <v>0</v>
      </c>
      <c r="G199" s="51">
        <f t="shared" si="9"/>
        <v>0</v>
      </c>
      <c r="H199" s="52">
        <v>0</v>
      </c>
      <c r="I199" s="53">
        <f t="shared" si="7"/>
        <v>0</v>
      </c>
      <c r="J199" s="57">
        <v>0</v>
      </c>
      <c r="K199" s="55">
        <f t="shared" si="8"/>
        <v>0</v>
      </c>
    </row>
    <row r="200" spans="1:11" s="56" customFormat="1" ht="12.75" x14ac:dyDescent="0.2">
      <c r="A200" s="45" t="s">
        <v>488</v>
      </c>
      <c r="B200" s="46" t="s">
        <v>149</v>
      </c>
      <c r="C200" s="47" t="s">
        <v>489</v>
      </c>
      <c r="D200" s="94" t="s">
        <v>490</v>
      </c>
      <c r="E200" s="49">
        <v>694.97280000000001</v>
      </c>
      <c r="F200" s="50">
        <v>4</v>
      </c>
      <c r="G200" s="51">
        <f t="shared" si="9"/>
        <v>2779.8912</v>
      </c>
      <c r="H200" s="52">
        <v>4</v>
      </c>
      <c r="I200" s="53">
        <f t="shared" si="7"/>
        <v>2779.8912</v>
      </c>
      <c r="J200" s="57">
        <v>4</v>
      </c>
      <c r="K200" s="55">
        <f t="shared" si="8"/>
        <v>2779.8912</v>
      </c>
    </row>
    <row r="201" spans="1:11" s="56" customFormat="1" ht="12.75" x14ac:dyDescent="0.2">
      <c r="A201" s="45" t="s">
        <v>488</v>
      </c>
      <c r="B201" s="46" t="s">
        <v>149</v>
      </c>
      <c r="C201" s="47" t="s">
        <v>491</v>
      </c>
      <c r="D201" s="95" t="s">
        <v>492</v>
      </c>
      <c r="E201" s="49">
        <v>694.97280000000001</v>
      </c>
      <c r="F201" s="50">
        <v>0</v>
      </c>
      <c r="G201" s="51">
        <f t="shared" si="9"/>
        <v>0</v>
      </c>
      <c r="H201" s="52">
        <v>0</v>
      </c>
      <c r="I201" s="53">
        <f t="shared" si="7"/>
        <v>0</v>
      </c>
      <c r="J201" s="57">
        <v>0</v>
      </c>
      <c r="K201" s="55">
        <f t="shared" si="8"/>
        <v>0</v>
      </c>
    </row>
    <row r="202" spans="1:11" s="56" customFormat="1" ht="12.75" x14ac:dyDescent="0.2">
      <c r="A202" s="45" t="s">
        <v>488</v>
      </c>
      <c r="B202" s="46" t="s">
        <v>149</v>
      </c>
      <c r="C202" s="47" t="s">
        <v>493</v>
      </c>
      <c r="D202" s="48" t="s">
        <v>494</v>
      </c>
      <c r="E202" s="49">
        <v>694.99639999999999</v>
      </c>
      <c r="F202" s="50">
        <v>0</v>
      </c>
      <c r="G202" s="51">
        <f t="shared" si="9"/>
        <v>0</v>
      </c>
      <c r="H202" s="52">
        <v>0</v>
      </c>
      <c r="I202" s="53">
        <f t="shared" si="7"/>
        <v>0</v>
      </c>
      <c r="J202" s="57">
        <v>0</v>
      </c>
      <c r="K202" s="55">
        <f t="shared" si="8"/>
        <v>0</v>
      </c>
    </row>
    <row r="203" spans="1:11" s="56" customFormat="1" ht="12.75" x14ac:dyDescent="0.2">
      <c r="A203" s="45" t="s">
        <v>488</v>
      </c>
      <c r="B203" s="46" t="s">
        <v>149</v>
      </c>
      <c r="C203" s="47" t="s">
        <v>495</v>
      </c>
      <c r="D203" s="48" t="s">
        <v>496</v>
      </c>
      <c r="E203" s="49">
        <v>694.99639999999999</v>
      </c>
      <c r="F203" s="50">
        <v>5</v>
      </c>
      <c r="G203" s="51">
        <f t="shared" si="9"/>
        <v>3474.982</v>
      </c>
      <c r="H203" s="52">
        <v>4</v>
      </c>
      <c r="I203" s="53">
        <f t="shared" si="7"/>
        <v>2779.9856</v>
      </c>
      <c r="J203" s="57">
        <v>4</v>
      </c>
      <c r="K203" s="55">
        <f t="shared" si="8"/>
        <v>2779.9856</v>
      </c>
    </row>
    <row r="204" spans="1:11" s="56" customFormat="1" ht="12.75" x14ac:dyDescent="0.2">
      <c r="A204" s="45" t="s">
        <v>488</v>
      </c>
      <c r="B204" s="46" t="s">
        <v>149</v>
      </c>
      <c r="C204" s="47" t="s">
        <v>497</v>
      </c>
      <c r="D204" s="48" t="s">
        <v>498</v>
      </c>
      <c r="E204" s="49">
        <v>495</v>
      </c>
      <c r="F204" s="50">
        <v>0</v>
      </c>
      <c r="G204" s="51">
        <f t="shared" si="9"/>
        <v>0</v>
      </c>
      <c r="H204" s="52">
        <v>0</v>
      </c>
      <c r="I204" s="53">
        <f t="shared" si="7"/>
        <v>0</v>
      </c>
      <c r="J204" s="57">
        <v>0</v>
      </c>
      <c r="K204" s="55">
        <f t="shared" si="8"/>
        <v>0</v>
      </c>
    </row>
    <row r="205" spans="1:11" s="56" customFormat="1" ht="12.75" x14ac:dyDescent="0.2">
      <c r="A205" s="45" t="s">
        <v>488</v>
      </c>
      <c r="B205" s="46" t="s">
        <v>149</v>
      </c>
      <c r="C205" s="47" t="s">
        <v>499</v>
      </c>
      <c r="D205" s="48" t="s">
        <v>500</v>
      </c>
      <c r="E205" s="49">
        <v>22</v>
      </c>
      <c r="F205" s="50">
        <v>10</v>
      </c>
      <c r="G205" s="51">
        <f t="shared" si="9"/>
        <v>220</v>
      </c>
      <c r="H205" s="52">
        <v>9</v>
      </c>
      <c r="I205" s="53">
        <f t="shared" si="7"/>
        <v>198</v>
      </c>
      <c r="J205" s="57">
        <v>9</v>
      </c>
      <c r="K205" s="55">
        <f t="shared" si="8"/>
        <v>198</v>
      </c>
    </row>
    <row r="206" spans="1:11" s="56" customFormat="1" ht="12.75" x14ac:dyDescent="0.2">
      <c r="A206" s="45">
        <v>43895</v>
      </c>
      <c r="B206" s="46" t="s">
        <v>109</v>
      </c>
      <c r="C206" s="47" t="s">
        <v>501</v>
      </c>
      <c r="D206" s="48" t="s">
        <v>502</v>
      </c>
      <c r="E206" s="49">
        <v>207.77794</v>
      </c>
      <c r="F206" s="50">
        <v>9</v>
      </c>
      <c r="G206" s="51">
        <f t="shared" si="9"/>
        <v>1870.00146</v>
      </c>
      <c r="H206" s="52">
        <v>9</v>
      </c>
      <c r="I206" s="53">
        <f t="shared" ref="I206:I259" si="10">E206*H206</f>
        <v>1870.00146</v>
      </c>
      <c r="J206" s="57">
        <v>9</v>
      </c>
      <c r="K206" s="55">
        <f t="shared" ref="K206:K267" si="11">E206*J206</f>
        <v>1870.00146</v>
      </c>
    </row>
    <row r="207" spans="1:11" s="56" customFormat="1" ht="12.75" x14ac:dyDescent="0.2">
      <c r="A207" s="45">
        <v>44273</v>
      </c>
      <c r="B207" s="46" t="s">
        <v>503</v>
      </c>
      <c r="C207" s="47" t="s">
        <v>504</v>
      </c>
      <c r="D207" s="48" t="s">
        <v>505</v>
      </c>
      <c r="E207" s="49">
        <v>38.840000000000003</v>
      </c>
      <c r="F207" s="50">
        <v>8</v>
      </c>
      <c r="G207" s="51">
        <f t="shared" si="9"/>
        <v>310.72000000000003</v>
      </c>
      <c r="H207" s="52">
        <v>8</v>
      </c>
      <c r="I207" s="53">
        <f t="shared" si="10"/>
        <v>310.72000000000003</v>
      </c>
      <c r="J207" s="57">
        <v>8</v>
      </c>
      <c r="K207" s="55">
        <f t="shared" si="11"/>
        <v>310.72000000000003</v>
      </c>
    </row>
    <row r="208" spans="1:11" s="56" customFormat="1" ht="12.75" x14ac:dyDescent="0.2">
      <c r="A208" s="45">
        <v>43909</v>
      </c>
      <c r="B208" s="46" t="s">
        <v>106</v>
      </c>
      <c r="C208" s="47" t="s">
        <v>506</v>
      </c>
      <c r="D208" s="48" t="s">
        <v>507</v>
      </c>
      <c r="E208" s="49">
        <v>9.31</v>
      </c>
      <c r="F208" s="50">
        <v>45</v>
      </c>
      <c r="G208" s="51">
        <f t="shared" si="9"/>
        <v>418.95000000000005</v>
      </c>
      <c r="H208" s="52">
        <v>45</v>
      </c>
      <c r="I208" s="53">
        <f t="shared" si="10"/>
        <v>418.95000000000005</v>
      </c>
      <c r="J208" s="57">
        <v>45</v>
      </c>
      <c r="K208" s="55">
        <f t="shared" si="11"/>
        <v>418.95000000000005</v>
      </c>
    </row>
    <row r="209" spans="1:11" s="56" customFormat="1" ht="12.75" x14ac:dyDescent="0.2">
      <c r="A209" s="45">
        <v>43909</v>
      </c>
      <c r="B209" s="46" t="s">
        <v>106</v>
      </c>
      <c r="C209" s="47" t="s">
        <v>508</v>
      </c>
      <c r="D209" s="48" t="s">
        <v>509</v>
      </c>
      <c r="E209" s="49">
        <v>249.65849999999998</v>
      </c>
      <c r="F209" s="50">
        <v>1</v>
      </c>
      <c r="G209" s="51">
        <f t="shared" si="9"/>
        <v>249.65849999999998</v>
      </c>
      <c r="H209" s="52">
        <v>0</v>
      </c>
      <c r="I209" s="53">
        <f t="shared" si="10"/>
        <v>0</v>
      </c>
      <c r="J209" s="57">
        <v>0</v>
      </c>
      <c r="K209" s="55">
        <f t="shared" si="11"/>
        <v>0</v>
      </c>
    </row>
    <row r="210" spans="1:11" s="56" customFormat="1" ht="12.75" x14ac:dyDescent="0.2">
      <c r="A210" s="45" t="s">
        <v>488</v>
      </c>
      <c r="B210" s="46" t="s">
        <v>149</v>
      </c>
      <c r="C210" s="47" t="s">
        <v>510</v>
      </c>
      <c r="D210" s="48" t="s">
        <v>511</v>
      </c>
      <c r="E210" s="49">
        <v>850.24480000000005</v>
      </c>
      <c r="F210" s="50">
        <v>3</v>
      </c>
      <c r="G210" s="51">
        <f t="shared" si="9"/>
        <v>2550.7344000000003</v>
      </c>
      <c r="H210" s="52">
        <v>3</v>
      </c>
      <c r="I210" s="53">
        <f t="shared" si="10"/>
        <v>2550.7344000000003</v>
      </c>
      <c r="J210" s="57">
        <v>2</v>
      </c>
      <c r="K210" s="55">
        <f t="shared" si="11"/>
        <v>1700.4896000000001</v>
      </c>
    </row>
    <row r="211" spans="1:11" s="56" customFormat="1" ht="12.75" x14ac:dyDescent="0.2">
      <c r="A211" s="45" t="s">
        <v>488</v>
      </c>
      <c r="B211" s="46" t="s">
        <v>149</v>
      </c>
      <c r="C211" s="47" t="s">
        <v>512</v>
      </c>
      <c r="D211" s="48" t="s">
        <v>513</v>
      </c>
      <c r="E211" s="49">
        <v>1420.2509</v>
      </c>
      <c r="F211" s="50">
        <v>2</v>
      </c>
      <c r="G211" s="51">
        <f t="shared" si="9"/>
        <v>2840.5018</v>
      </c>
      <c r="H211" s="52">
        <v>2</v>
      </c>
      <c r="I211" s="53">
        <f t="shared" si="10"/>
        <v>2840.5018</v>
      </c>
      <c r="J211" s="57">
        <v>0</v>
      </c>
      <c r="K211" s="55">
        <f t="shared" si="11"/>
        <v>0</v>
      </c>
    </row>
    <row r="212" spans="1:11" s="56" customFormat="1" ht="12.75" x14ac:dyDescent="0.2">
      <c r="A212" s="45" t="s">
        <v>488</v>
      </c>
      <c r="B212" s="96" t="s">
        <v>149</v>
      </c>
      <c r="C212" s="47" t="s">
        <v>514</v>
      </c>
      <c r="D212" s="48" t="s">
        <v>515</v>
      </c>
      <c r="E212" s="49">
        <v>1895.2529999999999</v>
      </c>
      <c r="F212" s="50">
        <v>6</v>
      </c>
      <c r="G212" s="51">
        <f t="shared" si="9"/>
        <v>11371.518</v>
      </c>
      <c r="H212" s="52">
        <v>6</v>
      </c>
      <c r="I212" s="53">
        <f t="shared" si="10"/>
        <v>11371.518</v>
      </c>
      <c r="J212" s="57">
        <v>5</v>
      </c>
      <c r="K212" s="55">
        <f t="shared" si="11"/>
        <v>9476.2649999999994</v>
      </c>
    </row>
    <row r="213" spans="1:11" s="56" customFormat="1" ht="12.75" x14ac:dyDescent="0.2">
      <c r="A213" s="45" t="s">
        <v>488</v>
      </c>
      <c r="B213" s="46" t="s">
        <v>149</v>
      </c>
      <c r="C213" s="47" t="s">
        <v>516</v>
      </c>
      <c r="D213" s="48" t="s">
        <v>517</v>
      </c>
      <c r="E213" s="49">
        <v>1895.2521999999999</v>
      </c>
      <c r="F213" s="50">
        <v>3</v>
      </c>
      <c r="G213" s="51">
        <f t="shared" si="9"/>
        <v>5685.7565999999997</v>
      </c>
      <c r="H213" s="52">
        <v>3</v>
      </c>
      <c r="I213" s="53">
        <f t="shared" si="10"/>
        <v>5685.7565999999997</v>
      </c>
      <c r="J213" s="57">
        <v>2</v>
      </c>
      <c r="K213" s="55">
        <f t="shared" si="11"/>
        <v>3790.5043999999998</v>
      </c>
    </row>
    <row r="214" spans="1:11" s="56" customFormat="1" ht="12.75" x14ac:dyDescent="0.2">
      <c r="A214" s="45" t="s">
        <v>488</v>
      </c>
      <c r="B214" s="46" t="s">
        <v>149</v>
      </c>
      <c r="C214" s="47" t="s">
        <v>518</v>
      </c>
      <c r="D214" s="48" t="s">
        <v>519</v>
      </c>
      <c r="E214" s="49">
        <v>1895.2521999999999</v>
      </c>
      <c r="F214" s="50">
        <v>3</v>
      </c>
      <c r="G214" s="51">
        <f t="shared" si="9"/>
        <v>5685.7565999999997</v>
      </c>
      <c r="H214" s="52">
        <v>3</v>
      </c>
      <c r="I214" s="53">
        <f t="shared" si="10"/>
        <v>5685.7565999999997</v>
      </c>
      <c r="J214" s="57">
        <v>2</v>
      </c>
      <c r="K214" s="55">
        <f t="shared" si="11"/>
        <v>3790.5043999999998</v>
      </c>
    </row>
    <row r="215" spans="1:11" s="56" customFormat="1" ht="12.75" x14ac:dyDescent="0.2">
      <c r="A215" s="45" t="s">
        <v>488</v>
      </c>
      <c r="B215" s="46" t="s">
        <v>149</v>
      </c>
      <c r="C215" s="47" t="s">
        <v>520</v>
      </c>
      <c r="D215" s="48" t="s">
        <v>521</v>
      </c>
      <c r="E215" s="49">
        <v>1895.2521999999999</v>
      </c>
      <c r="F215" s="50">
        <v>3</v>
      </c>
      <c r="G215" s="51">
        <f t="shared" si="9"/>
        <v>5685.7565999999997</v>
      </c>
      <c r="H215" s="52">
        <v>3</v>
      </c>
      <c r="I215" s="53">
        <f t="shared" si="10"/>
        <v>5685.7565999999997</v>
      </c>
      <c r="J215" s="57">
        <v>2</v>
      </c>
      <c r="K215" s="55">
        <f t="shared" si="11"/>
        <v>3790.5043999999998</v>
      </c>
    </row>
    <row r="216" spans="1:11" s="56" customFormat="1" ht="12.75" x14ac:dyDescent="0.2">
      <c r="A216" s="45" t="s">
        <v>488</v>
      </c>
      <c r="B216" s="46" t="s">
        <v>149</v>
      </c>
      <c r="C216" s="47" t="s">
        <v>522</v>
      </c>
      <c r="D216" s="48" t="s">
        <v>523</v>
      </c>
      <c r="E216" s="59">
        <v>949.995</v>
      </c>
      <c r="F216" s="50">
        <v>3</v>
      </c>
      <c r="G216" s="51">
        <f t="shared" si="9"/>
        <v>2849.9850000000001</v>
      </c>
      <c r="H216" s="52">
        <v>3</v>
      </c>
      <c r="I216" s="53">
        <f t="shared" si="10"/>
        <v>2849.9850000000001</v>
      </c>
      <c r="J216" s="57">
        <v>3</v>
      </c>
      <c r="K216" s="55">
        <f t="shared" si="11"/>
        <v>2849.9850000000001</v>
      </c>
    </row>
    <row r="217" spans="1:11" s="56" customFormat="1" ht="12.75" x14ac:dyDescent="0.2">
      <c r="A217" s="45">
        <v>43746</v>
      </c>
      <c r="B217" s="46" t="s">
        <v>333</v>
      </c>
      <c r="C217" s="47" t="s">
        <v>524</v>
      </c>
      <c r="D217" s="48" t="s">
        <v>525</v>
      </c>
      <c r="E217" s="60">
        <v>1.3</v>
      </c>
      <c r="F217" s="50">
        <v>0</v>
      </c>
      <c r="G217" s="51">
        <f t="shared" si="9"/>
        <v>0</v>
      </c>
      <c r="H217" s="52">
        <v>0</v>
      </c>
      <c r="I217" s="53">
        <f t="shared" si="10"/>
        <v>0</v>
      </c>
      <c r="J217" s="57">
        <v>0</v>
      </c>
      <c r="K217" s="55">
        <f t="shared" si="11"/>
        <v>0</v>
      </c>
    </row>
    <row r="218" spans="1:11" s="56" customFormat="1" ht="12.75" x14ac:dyDescent="0.2">
      <c r="A218" s="45">
        <v>43889</v>
      </c>
      <c r="B218" s="46" t="s">
        <v>112</v>
      </c>
      <c r="C218" s="47" t="s">
        <v>526</v>
      </c>
      <c r="D218" s="48" t="s">
        <v>527</v>
      </c>
      <c r="E218" s="59">
        <v>531</v>
      </c>
      <c r="F218" s="50">
        <v>0</v>
      </c>
      <c r="G218" s="51">
        <f t="shared" si="9"/>
        <v>0</v>
      </c>
      <c r="H218" s="52">
        <v>0</v>
      </c>
      <c r="I218" s="53">
        <f t="shared" si="10"/>
        <v>0</v>
      </c>
      <c r="J218" s="57">
        <v>0</v>
      </c>
      <c r="K218" s="55">
        <f t="shared" si="11"/>
        <v>0</v>
      </c>
    </row>
    <row r="219" spans="1:11" s="56" customFormat="1" ht="12.75" x14ac:dyDescent="0.2">
      <c r="A219" s="45">
        <v>43594</v>
      </c>
      <c r="B219" s="46" t="s">
        <v>144</v>
      </c>
      <c r="C219" s="47" t="s">
        <v>528</v>
      </c>
      <c r="D219" s="48" t="s">
        <v>529</v>
      </c>
      <c r="E219" s="49">
        <v>85.06</v>
      </c>
      <c r="F219" s="50">
        <v>3</v>
      </c>
      <c r="G219" s="51">
        <f t="shared" si="9"/>
        <v>255.18</v>
      </c>
      <c r="H219" s="52">
        <v>3</v>
      </c>
      <c r="I219" s="53">
        <f t="shared" si="10"/>
        <v>255.18</v>
      </c>
      <c r="J219" s="57">
        <v>3</v>
      </c>
      <c r="K219" s="55">
        <f t="shared" si="11"/>
        <v>255.18</v>
      </c>
    </row>
    <row r="220" spans="1:11" s="56" customFormat="1" ht="12.75" x14ac:dyDescent="0.2">
      <c r="A220" s="45">
        <v>44281</v>
      </c>
      <c r="B220" s="46" t="s">
        <v>144</v>
      </c>
      <c r="C220" s="47" t="s">
        <v>530</v>
      </c>
      <c r="D220" s="48" t="s">
        <v>531</v>
      </c>
      <c r="E220" s="49">
        <v>87.650400000000005</v>
      </c>
      <c r="F220" s="50">
        <v>31</v>
      </c>
      <c r="G220" s="51">
        <f t="shared" si="9"/>
        <v>2717.1624000000002</v>
      </c>
      <c r="H220" s="52">
        <v>7</v>
      </c>
      <c r="I220" s="53">
        <f t="shared" si="10"/>
        <v>613.55280000000005</v>
      </c>
      <c r="J220" s="57">
        <v>0</v>
      </c>
      <c r="K220" s="55">
        <f t="shared" si="11"/>
        <v>0</v>
      </c>
    </row>
    <row r="221" spans="1:11" s="56" customFormat="1" ht="12.75" x14ac:dyDescent="0.2">
      <c r="A221" s="45">
        <v>43909</v>
      </c>
      <c r="B221" s="46" t="s">
        <v>106</v>
      </c>
      <c r="C221" s="47" t="s">
        <v>532</v>
      </c>
      <c r="D221" s="48" t="s">
        <v>533</v>
      </c>
      <c r="E221" s="49">
        <v>81.900000000000006</v>
      </c>
      <c r="F221" s="50">
        <v>2</v>
      </c>
      <c r="G221" s="51">
        <f t="shared" si="9"/>
        <v>163.80000000000001</v>
      </c>
      <c r="H221" s="52">
        <v>2</v>
      </c>
      <c r="I221" s="53">
        <f t="shared" si="10"/>
        <v>163.80000000000001</v>
      </c>
      <c r="J221" s="57">
        <v>2</v>
      </c>
      <c r="K221" s="55">
        <f t="shared" si="11"/>
        <v>163.80000000000001</v>
      </c>
    </row>
    <row r="222" spans="1:11" s="56" customFormat="1" ht="12.75" x14ac:dyDescent="0.2">
      <c r="A222" s="45">
        <v>43909</v>
      </c>
      <c r="B222" s="46" t="s">
        <v>106</v>
      </c>
      <c r="C222" s="47" t="s">
        <v>534</v>
      </c>
      <c r="D222" s="48" t="s">
        <v>535</v>
      </c>
      <c r="E222" s="49">
        <v>115.396</v>
      </c>
      <c r="F222" s="50">
        <v>0</v>
      </c>
      <c r="G222" s="51">
        <f t="shared" si="9"/>
        <v>0</v>
      </c>
      <c r="H222" s="52">
        <v>0</v>
      </c>
      <c r="I222" s="53">
        <f t="shared" si="10"/>
        <v>0</v>
      </c>
      <c r="J222" s="57">
        <v>0</v>
      </c>
      <c r="K222" s="55">
        <f t="shared" si="11"/>
        <v>0</v>
      </c>
    </row>
    <row r="223" spans="1:11" s="56" customFormat="1" ht="12.75" x14ac:dyDescent="0.2">
      <c r="A223" s="45">
        <v>43909</v>
      </c>
      <c r="B223" s="46" t="s">
        <v>106</v>
      </c>
      <c r="C223" s="47" t="s">
        <v>536</v>
      </c>
      <c r="D223" s="48" t="s">
        <v>537</v>
      </c>
      <c r="E223" s="49">
        <v>1258.32</v>
      </c>
      <c r="F223" s="50">
        <v>1</v>
      </c>
      <c r="G223" s="51">
        <f t="shared" si="9"/>
        <v>1258.32</v>
      </c>
      <c r="H223" s="52">
        <v>1</v>
      </c>
      <c r="I223" s="53">
        <f t="shared" si="10"/>
        <v>1258.32</v>
      </c>
      <c r="J223" s="57">
        <v>1</v>
      </c>
      <c r="K223" s="55">
        <f t="shared" si="11"/>
        <v>1258.32</v>
      </c>
    </row>
    <row r="224" spans="1:11" s="56" customFormat="1" ht="12.75" x14ac:dyDescent="0.2">
      <c r="A224" s="45">
        <v>43909</v>
      </c>
      <c r="B224" s="46" t="s">
        <v>106</v>
      </c>
      <c r="C224" s="47" t="s">
        <v>538</v>
      </c>
      <c r="D224" s="48" t="s">
        <v>539</v>
      </c>
      <c r="E224" s="49">
        <v>39</v>
      </c>
      <c r="F224" s="50">
        <v>1</v>
      </c>
      <c r="G224" s="51">
        <f t="shared" si="9"/>
        <v>39</v>
      </c>
      <c r="H224" s="52">
        <v>1</v>
      </c>
      <c r="I224" s="53">
        <f t="shared" si="10"/>
        <v>39</v>
      </c>
      <c r="J224" s="57">
        <v>1</v>
      </c>
      <c r="K224" s="55">
        <f t="shared" si="11"/>
        <v>39</v>
      </c>
    </row>
    <row r="225" spans="1:11" s="56" customFormat="1" ht="12.75" x14ac:dyDescent="0.2">
      <c r="A225" s="45">
        <v>44123</v>
      </c>
      <c r="B225" s="46" t="s">
        <v>149</v>
      </c>
      <c r="C225" s="47" t="s">
        <v>540</v>
      </c>
      <c r="D225" s="58" t="s">
        <v>541</v>
      </c>
      <c r="E225" s="49">
        <v>220</v>
      </c>
      <c r="F225" s="50">
        <v>1</v>
      </c>
      <c r="G225" s="51">
        <f t="shared" si="9"/>
        <v>220</v>
      </c>
      <c r="H225" s="52">
        <v>1</v>
      </c>
      <c r="I225" s="53">
        <f t="shared" si="10"/>
        <v>220</v>
      </c>
      <c r="J225" s="57">
        <v>1</v>
      </c>
      <c r="K225" s="55">
        <f t="shared" si="11"/>
        <v>220</v>
      </c>
    </row>
    <row r="226" spans="1:11" s="56" customFormat="1" ht="12.75" x14ac:dyDescent="0.2">
      <c r="A226" s="45">
        <v>44364</v>
      </c>
      <c r="B226" s="46" t="s">
        <v>109</v>
      </c>
      <c r="C226" s="47" t="s">
        <v>542</v>
      </c>
      <c r="D226" s="58" t="s">
        <v>543</v>
      </c>
      <c r="E226" s="59">
        <v>1078.67</v>
      </c>
      <c r="F226" s="50">
        <v>1</v>
      </c>
      <c r="G226" s="51">
        <f t="shared" si="9"/>
        <v>1078.67</v>
      </c>
      <c r="H226" s="52">
        <v>1</v>
      </c>
      <c r="I226" s="53">
        <f t="shared" si="10"/>
        <v>1078.67</v>
      </c>
      <c r="J226" s="57">
        <v>3</v>
      </c>
      <c r="K226" s="55">
        <f t="shared" si="11"/>
        <v>3236.01</v>
      </c>
    </row>
    <row r="227" spans="1:11" s="56" customFormat="1" ht="12.75" x14ac:dyDescent="0.2">
      <c r="A227" s="45">
        <v>44265</v>
      </c>
      <c r="B227" s="46" t="s">
        <v>149</v>
      </c>
      <c r="C227" s="47" t="s">
        <v>544</v>
      </c>
      <c r="D227" s="58" t="s">
        <v>545</v>
      </c>
      <c r="E227" s="59">
        <v>525</v>
      </c>
      <c r="F227" s="50">
        <v>6</v>
      </c>
      <c r="G227" s="51">
        <f t="shared" si="9"/>
        <v>3150</v>
      </c>
      <c r="H227" s="52">
        <v>6</v>
      </c>
      <c r="I227" s="53">
        <f t="shared" si="10"/>
        <v>3150</v>
      </c>
      <c r="J227" s="57">
        <v>6</v>
      </c>
      <c r="K227" s="55">
        <f t="shared" si="11"/>
        <v>3150</v>
      </c>
    </row>
    <row r="228" spans="1:11" s="56" customFormat="1" ht="12.75" x14ac:dyDescent="0.2">
      <c r="A228" s="45">
        <v>44364</v>
      </c>
      <c r="B228" s="46" t="s">
        <v>149</v>
      </c>
      <c r="C228" s="47" t="s">
        <v>546</v>
      </c>
      <c r="D228" s="48" t="s">
        <v>547</v>
      </c>
      <c r="E228" s="59">
        <v>39</v>
      </c>
      <c r="F228" s="50">
        <v>0</v>
      </c>
      <c r="G228" s="51">
        <f t="shared" si="9"/>
        <v>0</v>
      </c>
      <c r="H228" s="52">
        <v>0</v>
      </c>
      <c r="I228" s="53">
        <f t="shared" si="10"/>
        <v>0</v>
      </c>
      <c r="J228" s="57">
        <v>20</v>
      </c>
      <c r="K228" s="55">
        <f t="shared" si="11"/>
        <v>780</v>
      </c>
    </row>
    <row r="229" spans="1:11" s="56" customFormat="1" ht="12.75" x14ac:dyDescent="0.2">
      <c r="A229" s="45">
        <v>44265</v>
      </c>
      <c r="B229" s="46" t="s">
        <v>149</v>
      </c>
      <c r="C229" s="47" t="s">
        <v>548</v>
      </c>
      <c r="D229" s="48" t="s">
        <v>549</v>
      </c>
      <c r="E229" s="59">
        <v>3.5</v>
      </c>
      <c r="F229" s="50">
        <v>60</v>
      </c>
      <c r="G229" s="51">
        <f t="shared" si="9"/>
        <v>210</v>
      </c>
      <c r="H229" s="52">
        <v>60</v>
      </c>
      <c r="I229" s="53">
        <f t="shared" si="10"/>
        <v>210</v>
      </c>
      <c r="J229" s="57">
        <v>52</v>
      </c>
      <c r="K229" s="55">
        <f t="shared" si="11"/>
        <v>182</v>
      </c>
    </row>
    <row r="230" spans="1:11" s="56" customFormat="1" ht="12.75" x14ac:dyDescent="0.2">
      <c r="A230" s="45">
        <v>44265</v>
      </c>
      <c r="B230" s="46" t="s">
        <v>112</v>
      </c>
      <c r="C230" s="47" t="s">
        <v>550</v>
      </c>
      <c r="D230" s="48" t="s">
        <v>551</v>
      </c>
      <c r="E230" s="49">
        <v>190</v>
      </c>
      <c r="F230" s="50">
        <v>3</v>
      </c>
      <c r="G230" s="51">
        <f t="shared" si="9"/>
        <v>570</v>
      </c>
      <c r="H230" s="52">
        <v>3</v>
      </c>
      <c r="I230" s="53">
        <f t="shared" si="10"/>
        <v>570</v>
      </c>
      <c r="J230" s="57">
        <v>2</v>
      </c>
      <c r="K230" s="55">
        <f t="shared" si="11"/>
        <v>380</v>
      </c>
    </row>
    <row r="231" spans="1:11" s="56" customFormat="1" ht="12.75" x14ac:dyDescent="0.2">
      <c r="A231" s="45">
        <v>44265</v>
      </c>
      <c r="B231" s="46" t="s">
        <v>149</v>
      </c>
      <c r="C231" s="47" t="s">
        <v>552</v>
      </c>
      <c r="D231" s="48" t="s">
        <v>553</v>
      </c>
      <c r="E231" s="49">
        <v>24</v>
      </c>
      <c r="F231" s="50">
        <v>1</v>
      </c>
      <c r="G231" s="51">
        <f t="shared" si="9"/>
        <v>24</v>
      </c>
      <c r="H231" s="52">
        <v>1</v>
      </c>
      <c r="I231" s="53">
        <f t="shared" si="10"/>
        <v>24</v>
      </c>
      <c r="J231" s="57">
        <v>1</v>
      </c>
      <c r="K231" s="55">
        <f t="shared" si="11"/>
        <v>24</v>
      </c>
    </row>
    <row r="232" spans="1:11" s="56" customFormat="1" ht="12.75" x14ac:dyDescent="0.2">
      <c r="A232" s="45">
        <v>44265</v>
      </c>
      <c r="B232" s="46" t="s">
        <v>318</v>
      </c>
      <c r="C232" s="47" t="s">
        <v>554</v>
      </c>
      <c r="D232" s="48" t="s">
        <v>555</v>
      </c>
      <c r="E232" s="49">
        <v>180</v>
      </c>
      <c r="F232" s="50">
        <v>10</v>
      </c>
      <c r="G232" s="51">
        <f t="shared" si="9"/>
        <v>1800</v>
      </c>
      <c r="H232" s="52">
        <v>1</v>
      </c>
      <c r="I232" s="53">
        <f t="shared" si="10"/>
        <v>180</v>
      </c>
      <c r="J232" s="57">
        <v>0</v>
      </c>
      <c r="K232" s="55">
        <f t="shared" si="11"/>
        <v>0</v>
      </c>
    </row>
    <row r="233" spans="1:11" s="56" customFormat="1" ht="12.75" x14ac:dyDescent="0.2">
      <c r="A233" s="45">
        <v>44364</v>
      </c>
      <c r="B233" s="46" t="s">
        <v>149</v>
      </c>
      <c r="C233" s="47" t="s">
        <v>556</v>
      </c>
      <c r="D233" s="58" t="s">
        <v>557</v>
      </c>
      <c r="E233" s="49">
        <v>18</v>
      </c>
      <c r="F233" s="50">
        <v>10</v>
      </c>
      <c r="G233" s="51">
        <f t="shared" si="9"/>
        <v>180</v>
      </c>
      <c r="H233" s="52">
        <v>10</v>
      </c>
      <c r="I233" s="53">
        <f t="shared" si="10"/>
        <v>180</v>
      </c>
      <c r="J233" s="57">
        <v>7</v>
      </c>
      <c r="K233" s="55">
        <f t="shared" si="11"/>
        <v>126</v>
      </c>
    </row>
    <row r="234" spans="1:11" s="56" customFormat="1" ht="12.75" x14ac:dyDescent="0.2">
      <c r="A234" s="45">
        <v>44265</v>
      </c>
      <c r="B234" s="46" t="s">
        <v>149</v>
      </c>
      <c r="C234" s="47" t="s">
        <v>558</v>
      </c>
      <c r="D234" s="48" t="s">
        <v>184</v>
      </c>
      <c r="E234" s="49">
        <v>40</v>
      </c>
      <c r="F234" s="50">
        <v>10</v>
      </c>
      <c r="G234" s="51">
        <f t="shared" si="9"/>
        <v>400</v>
      </c>
      <c r="H234" s="52">
        <v>10</v>
      </c>
      <c r="I234" s="53">
        <f t="shared" si="10"/>
        <v>400</v>
      </c>
      <c r="J234" s="57">
        <v>7</v>
      </c>
      <c r="K234" s="55">
        <f t="shared" si="11"/>
        <v>280</v>
      </c>
    </row>
    <row r="235" spans="1:11" s="56" customFormat="1" ht="12.75" x14ac:dyDescent="0.2">
      <c r="A235" s="45">
        <v>44265</v>
      </c>
      <c r="B235" s="46" t="s">
        <v>149</v>
      </c>
      <c r="C235" s="47" t="s">
        <v>559</v>
      </c>
      <c r="D235" s="48" t="s">
        <v>362</v>
      </c>
      <c r="E235" s="49">
        <v>219.7</v>
      </c>
      <c r="F235" s="50">
        <v>1</v>
      </c>
      <c r="G235" s="51">
        <f t="shared" ref="G235:G267" si="12">E235*F235</f>
        <v>219.7</v>
      </c>
      <c r="H235" s="52">
        <v>1</v>
      </c>
      <c r="I235" s="53">
        <f t="shared" si="10"/>
        <v>219.7</v>
      </c>
      <c r="J235" s="57">
        <v>0</v>
      </c>
      <c r="K235" s="55">
        <f t="shared" si="11"/>
        <v>0</v>
      </c>
    </row>
    <row r="236" spans="1:11" s="56" customFormat="1" ht="12.75" x14ac:dyDescent="0.2">
      <c r="A236" s="45">
        <v>44364</v>
      </c>
      <c r="B236" s="46" t="s">
        <v>149</v>
      </c>
      <c r="C236" s="47" t="s">
        <v>560</v>
      </c>
      <c r="D236" s="48" t="s">
        <v>561</v>
      </c>
      <c r="E236" s="49">
        <v>47.67</v>
      </c>
      <c r="F236" s="50">
        <v>3</v>
      </c>
      <c r="G236" s="51">
        <f t="shared" si="12"/>
        <v>143.01</v>
      </c>
      <c r="H236" s="52">
        <v>3</v>
      </c>
      <c r="I236" s="53">
        <f t="shared" si="10"/>
        <v>143.01</v>
      </c>
      <c r="J236" s="57">
        <v>9</v>
      </c>
      <c r="K236" s="55">
        <f t="shared" si="11"/>
        <v>429.03000000000003</v>
      </c>
    </row>
    <row r="237" spans="1:11" s="56" customFormat="1" ht="12.75" x14ac:dyDescent="0.2">
      <c r="A237" s="45">
        <v>44265</v>
      </c>
      <c r="B237" s="46" t="s">
        <v>149</v>
      </c>
      <c r="C237" s="47" t="s">
        <v>562</v>
      </c>
      <c r="D237" s="48" t="s">
        <v>159</v>
      </c>
      <c r="E237" s="49">
        <v>6200</v>
      </c>
      <c r="F237" s="50">
        <v>0</v>
      </c>
      <c r="G237" s="51">
        <f t="shared" si="12"/>
        <v>0</v>
      </c>
      <c r="H237" s="52">
        <v>0</v>
      </c>
      <c r="I237" s="53">
        <f t="shared" si="10"/>
        <v>0</v>
      </c>
      <c r="J237" s="57">
        <v>0</v>
      </c>
      <c r="K237" s="55">
        <f t="shared" si="11"/>
        <v>0</v>
      </c>
    </row>
    <row r="238" spans="1:11" s="56" customFormat="1" ht="12.75" x14ac:dyDescent="0.2">
      <c r="A238" s="45">
        <v>44365</v>
      </c>
      <c r="B238" s="91" t="s">
        <v>115</v>
      </c>
      <c r="C238" s="47" t="s">
        <v>563</v>
      </c>
      <c r="D238" s="48" t="s">
        <v>451</v>
      </c>
      <c r="E238" s="49">
        <v>430.5</v>
      </c>
      <c r="F238" s="50">
        <v>3</v>
      </c>
      <c r="G238" s="51">
        <f t="shared" si="12"/>
        <v>1291.5</v>
      </c>
      <c r="H238" s="52">
        <v>0</v>
      </c>
      <c r="I238" s="53">
        <f t="shared" si="10"/>
        <v>0</v>
      </c>
      <c r="J238" s="57">
        <v>18</v>
      </c>
      <c r="K238" s="55">
        <f t="shared" si="11"/>
        <v>7749</v>
      </c>
    </row>
    <row r="239" spans="1:11" s="56" customFormat="1" ht="12.75" x14ac:dyDescent="0.2">
      <c r="A239" s="45">
        <v>44277</v>
      </c>
      <c r="B239" s="91" t="s">
        <v>115</v>
      </c>
      <c r="C239" s="47" t="s">
        <v>564</v>
      </c>
      <c r="D239" s="48" t="s">
        <v>328</v>
      </c>
      <c r="E239" s="49">
        <v>174.45</v>
      </c>
      <c r="F239" s="50">
        <v>17</v>
      </c>
      <c r="G239" s="51">
        <f t="shared" si="12"/>
        <v>2965.6499999999996</v>
      </c>
      <c r="H239" s="52">
        <v>13</v>
      </c>
      <c r="I239" s="53">
        <f t="shared" si="10"/>
        <v>2267.85</v>
      </c>
      <c r="J239" s="57">
        <v>10</v>
      </c>
      <c r="K239" s="55">
        <f t="shared" si="11"/>
        <v>1744.5</v>
      </c>
    </row>
    <row r="240" spans="1:11" s="56" customFormat="1" ht="12.75" x14ac:dyDescent="0.2">
      <c r="A240" s="45" t="s">
        <v>488</v>
      </c>
      <c r="B240" s="46" t="s">
        <v>149</v>
      </c>
      <c r="C240" s="47" t="s">
        <v>565</v>
      </c>
      <c r="D240" s="48" t="s">
        <v>389</v>
      </c>
      <c r="E240" s="49">
        <v>448.4</v>
      </c>
      <c r="F240" s="50">
        <v>4</v>
      </c>
      <c r="G240" s="51">
        <f t="shared" si="12"/>
        <v>1793.6</v>
      </c>
      <c r="H240" s="52">
        <v>4</v>
      </c>
      <c r="I240" s="53">
        <f t="shared" si="10"/>
        <v>1793.6</v>
      </c>
      <c r="J240" s="57">
        <v>4</v>
      </c>
      <c r="K240" s="55">
        <f t="shared" si="11"/>
        <v>1793.6</v>
      </c>
    </row>
    <row r="241" spans="1:11" s="56" customFormat="1" ht="12.75" x14ac:dyDescent="0.2">
      <c r="A241" s="45" t="s">
        <v>488</v>
      </c>
      <c r="B241" s="46" t="s">
        <v>149</v>
      </c>
      <c r="C241" s="47" t="s">
        <v>566</v>
      </c>
      <c r="D241" s="48" t="s">
        <v>226</v>
      </c>
      <c r="E241" s="49">
        <v>448.4</v>
      </c>
      <c r="F241" s="50">
        <v>4</v>
      </c>
      <c r="G241" s="51">
        <f t="shared" si="12"/>
        <v>1793.6</v>
      </c>
      <c r="H241" s="52">
        <v>4</v>
      </c>
      <c r="I241" s="53">
        <f t="shared" si="10"/>
        <v>1793.6</v>
      </c>
      <c r="J241" s="57">
        <v>4</v>
      </c>
      <c r="K241" s="55">
        <f t="shared" si="11"/>
        <v>1793.6</v>
      </c>
    </row>
    <row r="242" spans="1:11" s="56" customFormat="1" ht="12.75" x14ac:dyDescent="0.2">
      <c r="A242" s="45" t="s">
        <v>488</v>
      </c>
      <c r="B242" s="46" t="s">
        <v>149</v>
      </c>
      <c r="C242" s="47" t="s">
        <v>567</v>
      </c>
      <c r="D242" s="48" t="s">
        <v>290</v>
      </c>
      <c r="E242" s="49">
        <v>448.4</v>
      </c>
      <c r="F242" s="50">
        <v>6</v>
      </c>
      <c r="G242" s="51">
        <f t="shared" si="12"/>
        <v>2690.3999999999996</v>
      </c>
      <c r="H242" s="52">
        <v>6</v>
      </c>
      <c r="I242" s="53">
        <f t="shared" si="10"/>
        <v>2690.3999999999996</v>
      </c>
      <c r="J242" s="57">
        <v>6</v>
      </c>
      <c r="K242" s="55">
        <f t="shared" si="11"/>
        <v>2690.3999999999996</v>
      </c>
    </row>
    <row r="243" spans="1:11" s="56" customFormat="1" ht="12.75" x14ac:dyDescent="0.2">
      <c r="A243" s="45" t="s">
        <v>488</v>
      </c>
      <c r="B243" s="46" t="s">
        <v>149</v>
      </c>
      <c r="C243" s="47" t="s">
        <v>568</v>
      </c>
      <c r="D243" s="48" t="s">
        <v>200</v>
      </c>
      <c r="E243" s="49">
        <v>448.4</v>
      </c>
      <c r="F243" s="50">
        <v>4</v>
      </c>
      <c r="G243" s="51">
        <f t="shared" si="12"/>
        <v>1793.6</v>
      </c>
      <c r="H243" s="52">
        <v>4</v>
      </c>
      <c r="I243" s="53">
        <f t="shared" si="10"/>
        <v>1793.6</v>
      </c>
      <c r="J243" s="57">
        <v>4</v>
      </c>
      <c r="K243" s="55">
        <f t="shared" si="11"/>
        <v>1793.6</v>
      </c>
    </row>
    <row r="244" spans="1:11" s="56" customFormat="1" ht="12.75" x14ac:dyDescent="0.2">
      <c r="A244" s="45" t="s">
        <v>488</v>
      </c>
      <c r="B244" s="46" t="s">
        <v>149</v>
      </c>
      <c r="C244" s="47" t="s">
        <v>569</v>
      </c>
      <c r="D244" s="48" t="s">
        <v>570</v>
      </c>
      <c r="E244" s="49">
        <v>448.4</v>
      </c>
      <c r="F244" s="50">
        <v>4</v>
      </c>
      <c r="G244" s="51">
        <f t="shared" si="12"/>
        <v>1793.6</v>
      </c>
      <c r="H244" s="52">
        <v>4</v>
      </c>
      <c r="I244" s="53">
        <f t="shared" si="10"/>
        <v>1793.6</v>
      </c>
      <c r="J244" s="57">
        <v>4</v>
      </c>
      <c r="K244" s="55">
        <f t="shared" si="11"/>
        <v>1793.6</v>
      </c>
    </row>
    <row r="245" spans="1:11" s="56" customFormat="1" ht="12.75" x14ac:dyDescent="0.2">
      <c r="A245" s="45" t="s">
        <v>488</v>
      </c>
      <c r="B245" s="46" t="s">
        <v>149</v>
      </c>
      <c r="C245" s="47" t="s">
        <v>571</v>
      </c>
      <c r="D245" s="95" t="s">
        <v>492</v>
      </c>
      <c r="E245" s="49">
        <v>448.4</v>
      </c>
      <c r="F245" s="50">
        <v>4</v>
      </c>
      <c r="G245" s="51">
        <f t="shared" si="12"/>
        <v>1793.6</v>
      </c>
      <c r="H245" s="52">
        <v>4</v>
      </c>
      <c r="I245" s="53">
        <f t="shared" si="10"/>
        <v>1793.6</v>
      </c>
      <c r="J245" s="57">
        <v>4</v>
      </c>
      <c r="K245" s="55">
        <f t="shared" si="11"/>
        <v>1793.6</v>
      </c>
    </row>
    <row r="246" spans="1:11" s="56" customFormat="1" ht="12.75" x14ac:dyDescent="0.2">
      <c r="A246" s="45" t="s">
        <v>488</v>
      </c>
      <c r="B246" s="46" t="s">
        <v>149</v>
      </c>
      <c r="C246" s="47" t="s">
        <v>572</v>
      </c>
      <c r="D246" s="94" t="s">
        <v>573</v>
      </c>
      <c r="E246" s="49">
        <v>531</v>
      </c>
      <c r="F246" s="50">
        <v>0</v>
      </c>
      <c r="G246" s="51">
        <f t="shared" si="12"/>
        <v>0</v>
      </c>
      <c r="H246" s="52">
        <v>0</v>
      </c>
      <c r="I246" s="53">
        <f t="shared" si="10"/>
        <v>0</v>
      </c>
      <c r="J246" s="57">
        <v>0</v>
      </c>
      <c r="K246" s="55">
        <f t="shared" si="11"/>
        <v>0</v>
      </c>
    </row>
    <row r="247" spans="1:11" s="56" customFormat="1" ht="12.75" x14ac:dyDescent="0.2">
      <c r="A247" s="45" t="s">
        <v>488</v>
      </c>
      <c r="B247" s="46" t="s">
        <v>149</v>
      </c>
      <c r="C247" s="47" t="s">
        <v>574</v>
      </c>
      <c r="D247" s="48" t="s">
        <v>507</v>
      </c>
      <c r="E247" s="49">
        <v>531</v>
      </c>
      <c r="F247" s="50">
        <v>0</v>
      </c>
      <c r="G247" s="51">
        <f t="shared" si="12"/>
        <v>0</v>
      </c>
      <c r="H247" s="52">
        <v>0</v>
      </c>
      <c r="I247" s="53">
        <f t="shared" si="10"/>
        <v>0</v>
      </c>
      <c r="J247" s="57">
        <v>0</v>
      </c>
      <c r="K247" s="55">
        <f t="shared" si="11"/>
        <v>0</v>
      </c>
    </row>
    <row r="248" spans="1:11" s="56" customFormat="1" ht="12.75" x14ac:dyDescent="0.2">
      <c r="A248" s="45" t="s">
        <v>488</v>
      </c>
      <c r="B248" s="46" t="s">
        <v>149</v>
      </c>
      <c r="C248" s="47" t="s">
        <v>575</v>
      </c>
      <c r="D248" s="48" t="s">
        <v>509</v>
      </c>
      <c r="E248" s="49">
        <v>531</v>
      </c>
      <c r="F248" s="50">
        <v>0</v>
      </c>
      <c r="G248" s="51">
        <f t="shared" si="12"/>
        <v>0</v>
      </c>
      <c r="H248" s="52">
        <v>0</v>
      </c>
      <c r="I248" s="53">
        <f t="shared" si="10"/>
        <v>0</v>
      </c>
      <c r="J248" s="57">
        <v>0</v>
      </c>
      <c r="K248" s="55">
        <f t="shared" si="11"/>
        <v>0</v>
      </c>
    </row>
    <row r="249" spans="1:11" s="56" customFormat="1" ht="12.75" x14ac:dyDescent="0.2">
      <c r="A249" s="45" t="s">
        <v>488</v>
      </c>
      <c r="B249" s="96" t="s">
        <v>149</v>
      </c>
      <c r="C249" s="47" t="s">
        <v>576</v>
      </c>
      <c r="D249" s="48" t="s">
        <v>577</v>
      </c>
      <c r="E249" s="49">
        <v>4779</v>
      </c>
      <c r="F249" s="50">
        <v>0</v>
      </c>
      <c r="G249" s="51">
        <f t="shared" si="12"/>
        <v>0</v>
      </c>
      <c r="H249" s="52">
        <v>0</v>
      </c>
      <c r="I249" s="53">
        <f t="shared" si="10"/>
        <v>0</v>
      </c>
      <c r="J249" s="57">
        <v>0</v>
      </c>
      <c r="K249" s="55">
        <f t="shared" si="11"/>
        <v>0</v>
      </c>
    </row>
    <row r="250" spans="1:11" s="56" customFormat="1" ht="12.75" x14ac:dyDescent="0.2">
      <c r="A250" s="45">
        <v>44273</v>
      </c>
      <c r="B250" s="46" t="s">
        <v>109</v>
      </c>
      <c r="C250" s="47" t="s">
        <v>578</v>
      </c>
      <c r="D250" s="48" t="s">
        <v>579</v>
      </c>
      <c r="E250" s="49">
        <v>455</v>
      </c>
      <c r="F250" s="50">
        <v>15</v>
      </c>
      <c r="G250" s="51">
        <f t="shared" si="12"/>
        <v>6825</v>
      </c>
      <c r="H250" s="52">
        <v>9</v>
      </c>
      <c r="I250" s="53">
        <f t="shared" si="10"/>
        <v>4095</v>
      </c>
      <c r="J250" s="57">
        <v>5</v>
      </c>
      <c r="K250" s="55">
        <f t="shared" si="11"/>
        <v>2275</v>
      </c>
    </row>
    <row r="251" spans="1:11" s="56" customFormat="1" ht="12.75" x14ac:dyDescent="0.2">
      <c r="A251" s="45">
        <v>44273</v>
      </c>
      <c r="B251" s="46" t="s">
        <v>109</v>
      </c>
      <c r="C251" s="47" t="s">
        <v>580</v>
      </c>
      <c r="D251" s="48" t="s">
        <v>581</v>
      </c>
      <c r="E251" s="49">
        <v>20</v>
      </c>
      <c r="F251" s="50">
        <v>7</v>
      </c>
      <c r="G251" s="51">
        <f t="shared" si="12"/>
        <v>140</v>
      </c>
      <c r="H251" s="52">
        <v>7</v>
      </c>
      <c r="I251" s="53">
        <f t="shared" si="10"/>
        <v>140</v>
      </c>
      <c r="J251" s="57">
        <v>7</v>
      </c>
      <c r="K251" s="55">
        <f t="shared" si="11"/>
        <v>140</v>
      </c>
    </row>
    <row r="252" spans="1:11" s="56" customFormat="1" ht="12.75" x14ac:dyDescent="0.2">
      <c r="A252" s="45">
        <v>44273</v>
      </c>
      <c r="B252" s="46" t="s">
        <v>109</v>
      </c>
      <c r="C252" s="47" t="s">
        <v>582</v>
      </c>
      <c r="D252" s="48" t="s">
        <v>583</v>
      </c>
      <c r="E252" s="49">
        <v>99</v>
      </c>
      <c r="F252" s="50">
        <v>9</v>
      </c>
      <c r="G252" s="51">
        <f t="shared" si="12"/>
        <v>891</v>
      </c>
      <c r="H252" s="52">
        <v>7</v>
      </c>
      <c r="I252" s="53">
        <f t="shared" si="10"/>
        <v>693</v>
      </c>
      <c r="J252" s="57">
        <v>6</v>
      </c>
      <c r="K252" s="55">
        <f t="shared" si="11"/>
        <v>594</v>
      </c>
    </row>
    <row r="253" spans="1:11" s="56" customFormat="1" ht="12.75" x14ac:dyDescent="0.2">
      <c r="A253" s="45">
        <v>44364</v>
      </c>
      <c r="B253" s="46" t="s">
        <v>109</v>
      </c>
      <c r="C253" s="47" t="s">
        <v>584</v>
      </c>
      <c r="D253" s="48" t="s">
        <v>585</v>
      </c>
      <c r="E253" s="49">
        <v>631.75</v>
      </c>
      <c r="F253" s="50">
        <v>3</v>
      </c>
      <c r="G253" s="51">
        <f t="shared" si="12"/>
        <v>1895.25</v>
      </c>
      <c r="H253" s="52">
        <v>3</v>
      </c>
      <c r="I253" s="53">
        <f t="shared" si="10"/>
        <v>1895.25</v>
      </c>
      <c r="J253" s="57">
        <v>8</v>
      </c>
      <c r="K253" s="55">
        <f t="shared" si="11"/>
        <v>5054</v>
      </c>
    </row>
    <row r="254" spans="1:11" s="56" customFormat="1" ht="12.75" x14ac:dyDescent="0.2">
      <c r="A254" s="45">
        <v>44273</v>
      </c>
      <c r="B254" s="46" t="s">
        <v>109</v>
      </c>
      <c r="C254" s="47" t="s">
        <v>586</v>
      </c>
      <c r="D254" s="48" t="s">
        <v>587</v>
      </c>
      <c r="E254" s="49">
        <v>14.52</v>
      </c>
      <c r="F254" s="50">
        <v>15</v>
      </c>
      <c r="G254" s="51">
        <f t="shared" si="12"/>
        <v>217.79999999999998</v>
      </c>
      <c r="H254" s="52">
        <v>15</v>
      </c>
      <c r="I254" s="53">
        <f t="shared" si="10"/>
        <v>217.79999999999998</v>
      </c>
      <c r="J254" s="57">
        <v>15</v>
      </c>
      <c r="K254" s="55">
        <f t="shared" si="11"/>
        <v>217.79999999999998</v>
      </c>
    </row>
    <row r="255" spans="1:11" s="56" customFormat="1" ht="13.5" thickBot="1" x14ac:dyDescent="0.25">
      <c r="A255" s="62">
        <v>44273</v>
      </c>
      <c r="B255" s="63" t="s">
        <v>109</v>
      </c>
      <c r="C255" s="64" t="s">
        <v>588</v>
      </c>
      <c r="D255" s="65" t="s">
        <v>589</v>
      </c>
      <c r="E255" s="66">
        <v>134</v>
      </c>
      <c r="F255" s="67">
        <v>3</v>
      </c>
      <c r="G255" s="68">
        <f t="shared" si="12"/>
        <v>402</v>
      </c>
      <c r="H255" s="69">
        <v>3</v>
      </c>
      <c r="I255" s="70">
        <f t="shared" si="10"/>
        <v>402</v>
      </c>
      <c r="J255" s="71">
        <v>1</v>
      </c>
      <c r="K255" s="72">
        <f t="shared" si="11"/>
        <v>134</v>
      </c>
    </row>
    <row r="256" spans="1:11" s="56" customFormat="1" ht="12.75" x14ac:dyDescent="0.2">
      <c r="A256" s="73">
        <v>44364</v>
      </c>
      <c r="B256" s="74" t="s">
        <v>109</v>
      </c>
      <c r="C256" s="75" t="s">
        <v>590</v>
      </c>
      <c r="D256" s="76" t="s">
        <v>529</v>
      </c>
      <c r="E256" s="77">
        <v>290</v>
      </c>
      <c r="F256" s="78">
        <v>2</v>
      </c>
      <c r="G256" s="79">
        <f t="shared" si="12"/>
        <v>580</v>
      </c>
      <c r="H256" s="80">
        <v>0</v>
      </c>
      <c r="I256" s="81">
        <f t="shared" si="10"/>
        <v>0</v>
      </c>
      <c r="J256" s="82">
        <v>10</v>
      </c>
      <c r="K256" s="83">
        <f t="shared" si="11"/>
        <v>2900</v>
      </c>
    </row>
    <row r="257" spans="1:11" s="56" customFormat="1" ht="12.75" x14ac:dyDescent="0.2">
      <c r="A257" s="45">
        <v>44281</v>
      </c>
      <c r="B257" s="46" t="s">
        <v>144</v>
      </c>
      <c r="C257" s="47" t="s">
        <v>591</v>
      </c>
      <c r="D257" s="48" t="s">
        <v>408</v>
      </c>
      <c r="E257" s="49">
        <v>231.4</v>
      </c>
      <c r="F257" s="50">
        <v>0</v>
      </c>
      <c r="G257" s="51">
        <f t="shared" si="12"/>
        <v>0</v>
      </c>
      <c r="H257" s="52">
        <v>0</v>
      </c>
      <c r="I257" s="53">
        <f t="shared" si="10"/>
        <v>0</v>
      </c>
      <c r="J257" s="57">
        <v>0</v>
      </c>
      <c r="K257" s="55">
        <f t="shared" si="11"/>
        <v>0</v>
      </c>
    </row>
    <row r="258" spans="1:11" s="56" customFormat="1" ht="12.75" x14ac:dyDescent="0.2">
      <c r="A258" s="45">
        <v>44281</v>
      </c>
      <c r="B258" s="46" t="s">
        <v>144</v>
      </c>
      <c r="C258" s="47" t="s">
        <v>592</v>
      </c>
      <c r="D258" s="48" t="s">
        <v>593</v>
      </c>
      <c r="E258" s="49">
        <v>689</v>
      </c>
      <c r="F258" s="50">
        <v>1</v>
      </c>
      <c r="G258" s="51">
        <f t="shared" si="12"/>
        <v>689</v>
      </c>
      <c r="H258" s="52">
        <v>1</v>
      </c>
      <c r="I258" s="53">
        <f t="shared" si="10"/>
        <v>689</v>
      </c>
      <c r="J258" s="57">
        <v>1</v>
      </c>
      <c r="K258" s="55">
        <f t="shared" si="11"/>
        <v>689</v>
      </c>
    </row>
    <row r="259" spans="1:11" s="56" customFormat="1" ht="12.75" x14ac:dyDescent="0.2">
      <c r="A259" s="45">
        <v>44281</v>
      </c>
      <c r="B259" s="46" t="s">
        <v>144</v>
      </c>
      <c r="C259" s="47" t="s">
        <v>594</v>
      </c>
      <c r="D259" s="48" t="s">
        <v>335</v>
      </c>
      <c r="E259" s="49">
        <v>4856</v>
      </c>
      <c r="F259" s="50">
        <v>1</v>
      </c>
      <c r="G259" s="51">
        <f t="shared" si="12"/>
        <v>4856</v>
      </c>
      <c r="H259" s="52">
        <v>1</v>
      </c>
      <c r="I259" s="53">
        <f t="shared" si="10"/>
        <v>4856</v>
      </c>
      <c r="J259" s="57">
        <v>1</v>
      </c>
      <c r="K259" s="55">
        <f t="shared" si="11"/>
        <v>4856</v>
      </c>
    </row>
    <row r="260" spans="1:11" s="56" customFormat="1" ht="12.75" x14ac:dyDescent="0.2">
      <c r="A260" s="45">
        <v>44281</v>
      </c>
      <c r="B260" s="46" t="s">
        <v>144</v>
      </c>
      <c r="C260" s="47" t="s">
        <v>595</v>
      </c>
      <c r="D260" s="48" t="s">
        <v>309</v>
      </c>
      <c r="E260" s="49">
        <v>796</v>
      </c>
      <c r="F260" s="50">
        <v>2</v>
      </c>
      <c r="G260" s="51">
        <f t="shared" si="12"/>
        <v>1592</v>
      </c>
      <c r="H260" s="52">
        <v>2</v>
      </c>
      <c r="I260" s="53">
        <f>E260*H260</f>
        <v>1592</v>
      </c>
      <c r="J260" s="57">
        <v>1</v>
      </c>
      <c r="K260" s="55">
        <f t="shared" si="11"/>
        <v>796</v>
      </c>
    </row>
    <row r="261" spans="1:11" s="56" customFormat="1" ht="12.75" x14ac:dyDescent="0.2">
      <c r="A261" s="45">
        <v>44364</v>
      </c>
      <c r="B261" s="46" t="s">
        <v>149</v>
      </c>
      <c r="C261" s="47" t="s">
        <v>596</v>
      </c>
      <c r="D261" s="48" t="s">
        <v>282</v>
      </c>
      <c r="E261" s="49">
        <v>5.17</v>
      </c>
      <c r="F261" s="50" t="s">
        <v>597</v>
      </c>
      <c r="G261" s="51">
        <f t="shared" si="12"/>
        <v>0</v>
      </c>
      <c r="H261" s="50" t="s">
        <v>597</v>
      </c>
      <c r="I261" s="53">
        <f t="shared" ref="I261:I267" si="13">E261*H261</f>
        <v>0</v>
      </c>
      <c r="J261" s="57">
        <v>144</v>
      </c>
      <c r="K261" s="55">
        <f t="shared" si="11"/>
        <v>744.48</v>
      </c>
    </row>
    <row r="262" spans="1:11" s="56" customFormat="1" ht="12.75" x14ac:dyDescent="0.2">
      <c r="A262" s="45">
        <v>44364</v>
      </c>
      <c r="B262" s="46" t="s">
        <v>149</v>
      </c>
      <c r="C262" s="47" t="s">
        <v>598</v>
      </c>
      <c r="D262" s="48" t="s">
        <v>599</v>
      </c>
      <c r="E262" s="49">
        <v>20</v>
      </c>
      <c r="F262" s="50" t="s">
        <v>597</v>
      </c>
      <c r="G262" s="51">
        <f t="shared" si="12"/>
        <v>0</v>
      </c>
      <c r="H262" s="50" t="s">
        <v>597</v>
      </c>
      <c r="I262" s="53">
        <f t="shared" si="13"/>
        <v>0</v>
      </c>
      <c r="J262" s="57">
        <v>4</v>
      </c>
      <c r="K262" s="55">
        <f t="shared" si="11"/>
        <v>80</v>
      </c>
    </row>
    <row r="263" spans="1:11" s="56" customFormat="1" ht="12.75" x14ac:dyDescent="0.2">
      <c r="A263" s="45">
        <v>44364</v>
      </c>
      <c r="B263" s="46" t="s">
        <v>149</v>
      </c>
      <c r="C263" s="47" t="s">
        <v>600</v>
      </c>
      <c r="D263" s="48" t="s">
        <v>375</v>
      </c>
      <c r="E263" s="49">
        <v>30</v>
      </c>
      <c r="F263" s="50" t="s">
        <v>597</v>
      </c>
      <c r="G263" s="51">
        <f t="shared" si="12"/>
        <v>0</v>
      </c>
      <c r="H263" s="50" t="s">
        <v>597</v>
      </c>
      <c r="I263" s="53">
        <f t="shared" si="13"/>
        <v>0</v>
      </c>
      <c r="J263" s="57">
        <v>4</v>
      </c>
      <c r="K263" s="55">
        <f t="shared" si="11"/>
        <v>120</v>
      </c>
    </row>
    <row r="264" spans="1:11" s="56" customFormat="1" ht="12.75" x14ac:dyDescent="0.2">
      <c r="A264" s="45">
        <v>44364</v>
      </c>
      <c r="B264" s="46" t="s">
        <v>109</v>
      </c>
      <c r="C264" s="47" t="s">
        <v>601</v>
      </c>
      <c r="D264" s="48" t="s">
        <v>602</v>
      </c>
      <c r="E264" s="49">
        <v>200</v>
      </c>
      <c r="F264" s="50" t="s">
        <v>597</v>
      </c>
      <c r="G264" s="51">
        <f t="shared" si="12"/>
        <v>0</v>
      </c>
      <c r="H264" s="50" t="s">
        <v>597</v>
      </c>
      <c r="I264" s="53">
        <f t="shared" si="13"/>
        <v>0</v>
      </c>
      <c r="J264" s="57">
        <v>6</v>
      </c>
      <c r="K264" s="55">
        <f t="shared" si="11"/>
        <v>1200</v>
      </c>
    </row>
    <row r="265" spans="1:11" s="56" customFormat="1" ht="12.75" x14ac:dyDescent="0.2">
      <c r="A265" s="45">
        <v>44364</v>
      </c>
      <c r="B265" s="46" t="s">
        <v>109</v>
      </c>
      <c r="C265" s="47" t="s">
        <v>603</v>
      </c>
      <c r="D265" s="48" t="s">
        <v>604</v>
      </c>
      <c r="E265" s="49">
        <v>209</v>
      </c>
      <c r="F265" s="50" t="s">
        <v>597</v>
      </c>
      <c r="G265" s="51">
        <f t="shared" si="12"/>
        <v>0</v>
      </c>
      <c r="H265" s="50" t="s">
        <v>597</v>
      </c>
      <c r="I265" s="53">
        <f t="shared" si="13"/>
        <v>0</v>
      </c>
      <c r="J265" s="57">
        <v>12</v>
      </c>
      <c r="K265" s="55">
        <f t="shared" si="11"/>
        <v>2508</v>
      </c>
    </row>
    <row r="266" spans="1:11" s="56" customFormat="1" ht="12.75" x14ac:dyDescent="0.2">
      <c r="A266" s="45">
        <v>44364</v>
      </c>
      <c r="B266" s="46" t="s">
        <v>109</v>
      </c>
      <c r="C266" s="47" t="s">
        <v>605</v>
      </c>
      <c r="D266" s="48" t="s">
        <v>345</v>
      </c>
      <c r="E266" s="49">
        <v>71</v>
      </c>
      <c r="F266" s="50" t="s">
        <v>597</v>
      </c>
      <c r="G266" s="51">
        <f t="shared" si="12"/>
        <v>0</v>
      </c>
      <c r="H266" s="50" t="s">
        <v>597</v>
      </c>
      <c r="I266" s="53">
        <f t="shared" si="13"/>
        <v>0</v>
      </c>
      <c r="J266" s="57">
        <v>24</v>
      </c>
      <c r="K266" s="55">
        <f t="shared" si="11"/>
        <v>1704</v>
      </c>
    </row>
    <row r="267" spans="1:11" s="56" customFormat="1" ht="12.75" x14ac:dyDescent="0.2">
      <c r="A267" s="45">
        <v>44364</v>
      </c>
      <c r="B267" s="46" t="s">
        <v>149</v>
      </c>
      <c r="C267" s="47" t="s">
        <v>606</v>
      </c>
      <c r="D267" s="48" t="s">
        <v>607</v>
      </c>
      <c r="E267" s="49">
        <v>18</v>
      </c>
      <c r="F267" s="50" t="s">
        <v>597</v>
      </c>
      <c r="G267" s="51">
        <f t="shared" si="12"/>
        <v>0</v>
      </c>
      <c r="H267" s="50" t="s">
        <v>597</v>
      </c>
      <c r="I267" s="53">
        <f t="shared" si="13"/>
        <v>0</v>
      </c>
      <c r="J267" s="57">
        <v>360</v>
      </c>
      <c r="K267" s="55">
        <f t="shared" si="11"/>
        <v>6480</v>
      </c>
    </row>
    <row r="268" spans="1:11" ht="16.5" thickBot="1" x14ac:dyDescent="0.3">
      <c r="A268" s="287" t="s">
        <v>608</v>
      </c>
      <c r="B268" s="288"/>
      <c r="C268" s="288"/>
      <c r="D268" s="288"/>
      <c r="E268" s="289"/>
      <c r="F268" s="97"/>
      <c r="G268" s="98">
        <f>SUM(G13:G260)</f>
        <v>233316.90655916702</v>
      </c>
      <c r="H268" s="99"/>
      <c r="I268" s="100">
        <f>SUM(I13:I260)</f>
        <v>209755.06685916707</v>
      </c>
      <c r="J268" s="100"/>
      <c r="K268" s="101">
        <f>SUM(K13:K267)</f>
        <v>275333.99452583364</v>
      </c>
    </row>
    <row r="269" spans="1:11" x14ac:dyDescent="0.25">
      <c r="A269" s="102"/>
      <c r="B269" s="102"/>
      <c r="C269" s="103"/>
      <c r="D269" s="102"/>
      <c r="E269" s="102"/>
      <c r="F269" s="102"/>
      <c r="G269" s="102"/>
    </row>
    <row r="270" spans="1:11" x14ac:dyDescent="0.25">
      <c r="A270" s="102"/>
      <c r="B270" s="102"/>
      <c r="C270" s="103"/>
      <c r="D270" s="102"/>
      <c r="E270" s="102"/>
      <c r="F270" s="102"/>
      <c r="G270" s="102"/>
    </row>
    <row r="271" spans="1:11" x14ac:dyDescent="0.25">
      <c r="A271" s="102"/>
      <c r="B271" s="102"/>
      <c r="C271" s="103"/>
      <c r="D271" s="102"/>
      <c r="E271" s="102"/>
      <c r="F271" s="102"/>
      <c r="G271" s="102"/>
    </row>
    <row r="272" spans="1:11" x14ac:dyDescent="0.25">
      <c r="A272" s="102"/>
      <c r="B272" s="102"/>
      <c r="C272" s="103"/>
      <c r="D272" s="102"/>
      <c r="E272" s="102"/>
      <c r="F272" s="102"/>
      <c r="G272" s="102"/>
    </row>
    <row r="273" spans="1:10" x14ac:dyDescent="0.25">
      <c r="A273" s="102"/>
      <c r="B273" s="102"/>
      <c r="C273" s="103"/>
      <c r="D273" s="102"/>
      <c r="E273" s="102"/>
      <c r="F273" s="104"/>
      <c r="G273" s="102"/>
    </row>
    <row r="274" spans="1:10" x14ac:dyDescent="0.25">
      <c r="A274" s="105"/>
      <c r="B274" s="105"/>
      <c r="C274" s="106"/>
      <c r="D274" s="105"/>
      <c r="E274" s="105"/>
      <c r="F274" s="105"/>
      <c r="G274" s="105"/>
    </row>
    <row r="275" spans="1:10" ht="19.5" x14ac:dyDescent="0.3">
      <c r="D275" s="108"/>
    </row>
    <row r="276" spans="1:10" ht="19.5" x14ac:dyDescent="0.3">
      <c r="A276" s="108"/>
      <c r="B276" s="108"/>
      <c r="C276" s="109"/>
      <c r="D276" s="110"/>
      <c r="E276" s="111"/>
      <c r="F276" s="108"/>
      <c r="G276" s="108"/>
      <c r="H276" s="108"/>
      <c r="I276" s="108"/>
    </row>
    <row r="277" spans="1:10" ht="19.5" x14ac:dyDescent="0.3">
      <c r="A277" s="290" t="s">
        <v>774</v>
      </c>
      <c r="B277" s="290"/>
      <c r="C277" s="290"/>
      <c r="D277" s="112" t="s">
        <v>773</v>
      </c>
      <c r="E277" s="112"/>
      <c r="F277" s="112"/>
      <c r="G277" s="112"/>
      <c r="H277" s="291" t="s">
        <v>762</v>
      </c>
      <c r="I277" s="291"/>
      <c r="J277" s="291"/>
    </row>
    <row r="278" spans="1:10" ht="19.5" x14ac:dyDescent="0.3">
      <c r="A278" s="282" t="s">
        <v>609</v>
      </c>
      <c r="B278" s="282"/>
      <c r="C278" s="282"/>
      <c r="D278" s="113" t="s">
        <v>763</v>
      </c>
      <c r="E278" s="113"/>
      <c r="F278" s="113"/>
      <c r="G278" s="113"/>
      <c r="H278" s="292" t="s">
        <v>761</v>
      </c>
      <c r="I278" s="292"/>
      <c r="J278" s="292"/>
    </row>
    <row r="279" spans="1:10" ht="19.5" x14ac:dyDescent="0.3">
      <c r="A279" s="282" t="s">
        <v>610</v>
      </c>
      <c r="B279" s="282"/>
      <c r="C279" s="282"/>
      <c r="D279" s="113" t="s">
        <v>764</v>
      </c>
      <c r="E279" s="113"/>
      <c r="F279" s="113"/>
      <c r="G279" s="113"/>
      <c r="H279" s="4"/>
      <c r="I279" s="4" t="s">
        <v>0</v>
      </c>
      <c r="J279" s="2"/>
    </row>
  </sheetData>
  <mergeCells count="10">
    <mergeCell ref="A278:C278"/>
    <mergeCell ref="A279:C279"/>
    <mergeCell ref="A7:J7"/>
    <mergeCell ref="A8:G8"/>
    <mergeCell ref="A9:J9"/>
    <mergeCell ref="A10:J10"/>
    <mergeCell ref="A268:E268"/>
    <mergeCell ref="A277:C277"/>
    <mergeCell ref="H277:J277"/>
    <mergeCell ref="H278:J278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0" orientation="portrait" r:id="rId1"/>
  <rowBreaks count="3" manualBreakCount="3">
    <brk id="85" max="10" man="1"/>
    <brk id="170" max="10" man="1"/>
    <brk id="25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943E-C969-4D12-A072-0C784383DEA0}">
  <sheetPr>
    <pageSetUpPr fitToPage="1"/>
  </sheetPr>
  <dimension ref="B1:K102"/>
  <sheetViews>
    <sheetView topLeftCell="A88" zoomScaleNormal="100" zoomScaleSheetLayoutView="100" workbookViewId="0">
      <selection activeCell="E100" sqref="E100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94"/>
      <c r="C2" s="294"/>
      <c r="D2" s="294"/>
      <c r="E2" s="294"/>
      <c r="F2" s="294"/>
      <c r="G2" s="294"/>
      <c r="H2" s="294"/>
    </row>
    <row r="3" spans="2:11" ht="15" customHeight="1" x14ac:dyDescent="0.25">
      <c r="B3" s="294"/>
      <c r="C3" s="294"/>
      <c r="D3" s="294"/>
      <c r="E3" s="294"/>
      <c r="F3" s="294"/>
      <c r="G3" s="294"/>
      <c r="H3" s="294"/>
    </row>
    <row r="4" spans="2:11" ht="34.5" customHeight="1" x14ac:dyDescent="0.25">
      <c r="B4" s="295"/>
      <c r="C4" s="295"/>
      <c r="D4" s="295"/>
      <c r="E4" s="295"/>
      <c r="F4" s="295"/>
      <c r="G4" s="295"/>
      <c r="H4" s="295"/>
    </row>
    <row r="5" spans="2:11" ht="9.75" customHeight="1" x14ac:dyDescent="0.25">
      <c r="B5" s="36"/>
      <c r="C5" s="36"/>
      <c r="D5" s="36"/>
      <c r="E5" s="36"/>
      <c r="F5" s="36"/>
      <c r="G5" s="36"/>
      <c r="H5" s="36"/>
    </row>
    <row r="6" spans="2:11" ht="24" customHeight="1" x14ac:dyDescent="0.25">
      <c r="B6" s="294" t="s">
        <v>93</v>
      </c>
      <c r="C6" s="294"/>
      <c r="D6" s="294"/>
      <c r="E6" s="294"/>
      <c r="F6" s="294"/>
      <c r="G6" s="294"/>
      <c r="H6" s="294"/>
    </row>
    <row r="7" spans="2:11" ht="28.5" customHeight="1" x14ac:dyDescent="0.25">
      <c r="B7" s="294"/>
      <c r="C7" s="294"/>
      <c r="D7" s="294"/>
      <c r="E7" s="294"/>
      <c r="F7" s="294"/>
      <c r="G7" s="294"/>
      <c r="H7" s="294"/>
    </row>
    <row r="8" spans="2:11" ht="20.25" x14ac:dyDescent="0.25">
      <c r="B8" s="34"/>
      <c r="C8" s="34"/>
      <c r="D8" s="34"/>
      <c r="E8" s="35" t="s">
        <v>92</v>
      </c>
      <c r="F8" s="34"/>
      <c r="G8" s="34"/>
      <c r="H8" s="34"/>
      <c r="I8" s="33"/>
      <c r="J8" s="33"/>
      <c r="K8" s="33"/>
    </row>
    <row r="9" spans="2:11" ht="20.25" x14ac:dyDescent="0.25">
      <c r="B9" s="296" t="s">
        <v>91</v>
      </c>
      <c r="C9" s="296"/>
      <c r="D9" s="296"/>
      <c r="E9" s="296"/>
      <c r="F9" s="296"/>
      <c r="G9" s="296"/>
      <c r="H9" s="296"/>
    </row>
    <row r="10" spans="2:11" ht="18" x14ac:dyDescent="0.25">
      <c r="B10" s="293" t="s">
        <v>90</v>
      </c>
      <c r="C10" s="293"/>
      <c r="D10" s="293"/>
      <c r="E10" s="293"/>
      <c r="F10" s="293"/>
      <c r="G10" s="293"/>
      <c r="H10" s="293"/>
    </row>
    <row r="11" spans="2:11" ht="26.25" customHeight="1" thickBot="1" x14ac:dyDescent="0.3">
      <c r="B11" s="293" t="s">
        <v>89</v>
      </c>
      <c r="C11" s="293"/>
      <c r="D11" s="293"/>
      <c r="E11" s="293"/>
      <c r="F11" s="293"/>
      <c r="G11" s="293"/>
      <c r="H11" s="293"/>
    </row>
    <row r="12" spans="2:11" ht="30" customHeight="1" thickBot="1" x14ac:dyDescent="0.3">
      <c r="B12" s="298"/>
      <c r="C12" s="299" t="s">
        <v>88</v>
      </c>
      <c r="D12" s="299"/>
      <c r="E12" s="299"/>
      <c r="F12" s="299"/>
      <c r="G12" s="299"/>
      <c r="H12" s="299"/>
    </row>
    <row r="13" spans="2:11" ht="17.25" thickBot="1" x14ac:dyDescent="0.3">
      <c r="B13" s="298"/>
      <c r="C13" s="298"/>
      <c r="D13" s="298"/>
      <c r="E13" s="32"/>
      <c r="F13" s="298" t="s">
        <v>87</v>
      </c>
      <c r="G13" s="298"/>
      <c r="H13" s="298"/>
    </row>
    <row r="14" spans="2:11" ht="39.75" customHeight="1" thickBot="1" x14ac:dyDescent="0.3">
      <c r="B14" s="298"/>
      <c r="C14" s="31" t="s">
        <v>86</v>
      </c>
      <c r="D14" s="30" t="s">
        <v>85</v>
      </c>
      <c r="E14" s="30" t="s">
        <v>84</v>
      </c>
      <c r="F14" s="30" t="s">
        <v>83</v>
      </c>
      <c r="G14" s="30" t="s">
        <v>82</v>
      </c>
      <c r="H14" s="30" t="s">
        <v>81</v>
      </c>
    </row>
    <row r="15" spans="2:11" ht="24.95" customHeight="1" thickBot="1" x14ac:dyDescent="0.3">
      <c r="B15" s="23"/>
      <c r="C15" s="17"/>
      <c r="D15" s="21"/>
      <c r="E15" s="29" t="s">
        <v>80</v>
      </c>
      <c r="F15" s="28"/>
      <c r="G15" s="28"/>
      <c r="H15" s="13">
        <f>+'[1]INGRESOS Y EGRESOS MAYO'!H97</f>
        <v>865529.18000000017</v>
      </c>
    </row>
    <row r="16" spans="2:11" ht="24.95" customHeight="1" thickBot="1" x14ac:dyDescent="0.3">
      <c r="B16" s="23"/>
      <c r="C16" s="17">
        <v>44348</v>
      </c>
      <c r="D16" s="21"/>
      <c r="E16" s="21" t="s">
        <v>79</v>
      </c>
      <c r="F16" s="27">
        <v>5000</v>
      </c>
      <c r="G16" s="26"/>
      <c r="H16" s="19">
        <f t="shared" ref="H16:H47" si="0">H15+F16-G16</f>
        <v>870529.18000000017</v>
      </c>
    </row>
    <row r="17" spans="2:10" ht="24.95" customHeight="1" thickBot="1" x14ac:dyDescent="0.3">
      <c r="B17" s="23"/>
      <c r="C17" s="17">
        <v>44348</v>
      </c>
      <c r="D17" s="22"/>
      <c r="E17" s="21" t="s">
        <v>78</v>
      </c>
      <c r="F17" s="20">
        <v>5000</v>
      </c>
      <c r="G17" s="20"/>
      <c r="H17" s="19">
        <f t="shared" si="0"/>
        <v>875529.18000000017</v>
      </c>
    </row>
    <row r="18" spans="2:10" ht="24.95" customHeight="1" thickBot="1" x14ac:dyDescent="0.3">
      <c r="B18" s="23"/>
      <c r="C18" s="17">
        <v>44348</v>
      </c>
      <c r="D18" s="22"/>
      <c r="E18" s="21" t="s">
        <v>77</v>
      </c>
      <c r="F18" s="20">
        <v>5000</v>
      </c>
      <c r="G18" s="20"/>
      <c r="H18" s="19">
        <f t="shared" si="0"/>
        <v>880529.18000000017</v>
      </c>
      <c r="J18" s="24"/>
    </row>
    <row r="19" spans="2:10" ht="24.95" customHeight="1" thickBot="1" x14ac:dyDescent="0.3">
      <c r="B19" s="23"/>
      <c r="C19" s="17">
        <v>44348</v>
      </c>
      <c r="D19" s="22"/>
      <c r="E19" s="21" t="s">
        <v>76</v>
      </c>
      <c r="F19" s="25">
        <v>5000</v>
      </c>
      <c r="G19" s="20"/>
      <c r="H19" s="19">
        <f t="shared" si="0"/>
        <v>885529.18000000017</v>
      </c>
    </row>
    <row r="20" spans="2:10" ht="24.95" customHeight="1" thickBot="1" x14ac:dyDescent="0.3">
      <c r="B20" s="23"/>
      <c r="C20" s="17">
        <v>44348</v>
      </c>
      <c r="D20" s="22"/>
      <c r="E20" s="21" t="s">
        <v>75</v>
      </c>
      <c r="F20" s="25">
        <v>5000</v>
      </c>
      <c r="G20" s="20"/>
      <c r="H20" s="19">
        <f t="shared" si="0"/>
        <v>890529.18000000017</v>
      </c>
    </row>
    <row r="21" spans="2:10" ht="24.95" customHeight="1" thickBot="1" x14ac:dyDescent="0.3">
      <c r="B21" s="23"/>
      <c r="C21" s="17">
        <v>44349</v>
      </c>
      <c r="D21" s="22"/>
      <c r="E21" s="21" t="s">
        <v>74</v>
      </c>
      <c r="F21" s="25">
        <v>5000</v>
      </c>
      <c r="G21" s="20"/>
      <c r="H21" s="19">
        <f t="shared" si="0"/>
        <v>895529.18000000017</v>
      </c>
    </row>
    <row r="22" spans="2:10" ht="24.95" customHeight="1" thickBot="1" x14ac:dyDescent="0.3">
      <c r="B22" s="23"/>
      <c r="C22" s="17">
        <v>44349</v>
      </c>
      <c r="D22" s="22"/>
      <c r="E22" s="21" t="s">
        <v>73</v>
      </c>
      <c r="F22" s="25">
        <v>5000</v>
      </c>
      <c r="G22" s="20"/>
      <c r="H22" s="19">
        <f t="shared" si="0"/>
        <v>900529.18000000017</v>
      </c>
    </row>
    <row r="23" spans="2:10" ht="24.95" customHeight="1" thickBot="1" x14ac:dyDescent="0.3">
      <c r="B23" s="23"/>
      <c r="C23" s="17">
        <v>44349</v>
      </c>
      <c r="D23" s="22"/>
      <c r="E23" s="21" t="s">
        <v>72</v>
      </c>
      <c r="F23" s="25">
        <v>8000</v>
      </c>
      <c r="G23" s="20"/>
      <c r="H23" s="19">
        <f t="shared" si="0"/>
        <v>908529.18000000017</v>
      </c>
    </row>
    <row r="24" spans="2:10" ht="24.95" customHeight="1" thickBot="1" x14ac:dyDescent="0.3">
      <c r="B24" s="23"/>
      <c r="C24" s="17">
        <v>44349</v>
      </c>
      <c r="D24" s="22"/>
      <c r="E24" s="21" t="s">
        <v>71</v>
      </c>
      <c r="F24" s="25">
        <v>8000</v>
      </c>
      <c r="G24" s="20"/>
      <c r="H24" s="19">
        <f t="shared" si="0"/>
        <v>916529.18000000017</v>
      </c>
    </row>
    <row r="25" spans="2:10" ht="24.95" customHeight="1" thickBot="1" x14ac:dyDescent="0.3">
      <c r="B25" s="23"/>
      <c r="C25" s="17">
        <v>44351</v>
      </c>
      <c r="D25" s="22"/>
      <c r="E25" s="21" t="s">
        <v>70</v>
      </c>
      <c r="F25" s="25">
        <v>5000</v>
      </c>
      <c r="G25" s="20"/>
      <c r="H25" s="19">
        <f t="shared" si="0"/>
        <v>921529.18000000017</v>
      </c>
    </row>
    <row r="26" spans="2:10" ht="24.95" customHeight="1" thickBot="1" x14ac:dyDescent="0.3">
      <c r="B26" s="23"/>
      <c r="C26" s="17">
        <v>44354</v>
      </c>
      <c r="D26" s="22"/>
      <c r="E26" s="21" t="s">
        <v>69</v>
      </c>
      <c r="F26" s="25">
        <v>8000</v>
      </c>
      <c r="G26" s="20"/>
      <c r="H26" s="19">
        <f t="shared" si="0"/>
        <v>929529.18000000017</v>
      </c>
    </row>
    <row r="27" spans="2:10" ht="24.95" customHeight="1" thickBot="1" x14ac:dyDescent="0.3">
      <c r="B27" s="23"/>
      <c r="C27" s="17">
        <v>44354</v>
      </c>
      <c r="D27" s="22"/>
      <c r="E27" s="21" t="s">
        <v>68</v>
      </c>
      <c r="F27" s="25">
        <v>5000</v>
      </c>
      <c r="G27" s="20"/>
      <c r="H27" s="19">
        <f t="shared" si="0"/>
        <v>934529.18000000017</v>
      </c>
    </row>
    <row r="28" spans="2:10" ht="24.95" customHeight="1" thickBot="1" x14ac:dyDescent="0.3">
      <c r="B28" s="23"/>
      <c r="C28" s="17">
        <v>44354</v>
      </c>
      <c r="D28" s="22"/>
      <c r="E28" s="21" t="s">
        <v>67</v>
      </c>
      <c r="F28" s="25">
        <v>5000</v>
      </c>
      <c r="G28" s="20"/>
      <c r="H28" s="19">
        <f t="shared" si="0"/>
        <v>939529.18000000017</v>
      </c>
    </row>
    <row r="29" spans="2:10" ht="24.95" customHeight="1" thickBot="1" x14ac:dyDescent="0.3">
      <c r="B29" s="23"/>
      <c r="C29" s="17">
        <v>44354</v>
      </c>
      <c r="D29" s="22"/>
      <c r="E29" s="21" t="s">
        <v>66</v>
      </c>
      <c r="F29" s="25">
        <v>5000</v>
      </c>
      <c r="G29" s="20"/>
      <c r="H29" s="19">
        <f t="shared" si="0"/>
        <v>944529.18000000017</v>
      </c>
    </row>
    <row r="30" spans="2:10" ht="24.95" customHeight="1" thickBot="1" x14ac:dyDescent="0.3">
      <c r="B30" s="23"/>
      <c r="C30" s="17">
        <v>44354</v>
      </c>
      <c r="D30" s="22"/>
      <c r="E30" s="21" t="s">
        <v>65</v>
      </c>
      <c r="F30" s="25">
        <v>5000</v>
      </c>
      <c r="G30" s="20"/>
      <c r="H30" s="19">
        <f t="shared" si="0"/>
        <v>949529.18000000017</v>
      </c>
    </row>
    <row r="31" spans="2:10" ht="24.95" customHeight="1" thickBot="1" x14ac:dyDescent="0.3">
      <c r="B31" s="23"/>
      <c r="C31" s="17">
        <v>44355</v>
      </c>
      <c r="D31" s="22"/>
      <c r="E31" s="21" t="s">
        <v>64</v>
      </c>
      <c r="F31" s="25">
        <v>5000</v>
      </c>
      <c r="G31" s="20"/>
      <c r="H31" s="19">
        <f t="shared" si="0"/>
        <v>954529.18000000017</v>
      </c>
    </row>
    <row r="32" spans="2:10" ht="24.95" customHeight="1" thickBot="1" x14ac:dyDescent="0.3">
      <c r="B32" s="23"/>
      <c r="C32" s="17">
        <v>44355</v>
      </c>
      <c r="D32" s="22"/>
      <c r="E32" s="21" t="s">
        <v>63</v>
      </c>
      <c r="F32" s="25">
        <v>5000</v>
      </c>
      <c r="G32" s="20"/>
      <c r="H32" s="19">
        <f t="shared" si="0"/>
        <v>959529.18000000017</v>
      </c>
    </row>
    <row r="33" spans="2:10" ht="24.95" customHeight="1" thickBot="1" x14ac:dyDescent="0.3">
      <c r="B33" s="23"/>
      <c r="C33" s="17">
        <v>44356</v>
      </c>
      <c r="D33" s="22"/>
      <c r="E33" s="21" t="s">
        <v>62</v>
      </c>
      <c r="F33" s="20">
        <v>5000</v>
      </c>
      <c r="G33" s="20"/>
      <c r="H33" s="19">
        <f t="shared" si="0"/>
        <v>964529.18000000017</v>
      </c>
    </row>
    <row r="34" spans="2:10" ht="24.95" customHeight="1" thickBot="1" x14ac:dyDescent="0.3">
      <c r="B34" s="23"/>
      <c r="C34" s="17">
        <v>44357</v>
      </c>
      <c r="D34" s="22"/>
      <c r="E34" s="21" t="s">
        <v>61</v>
      </c>
      <c r="F34" s="20">
        <v>5000</v>
      </c>
      <c r="G34" s="20"/>
      <c r="H34" s="19">
        <f t="shared" si="0"/>
        <v>969529.18000000017</v>
      </c>
    </row>
    <row r="35" spans="2:10" ht="24.95" customHeight="1" thickBot="1" x14ac:dyDescent="0.3">
      <c r="B35" s="23"/>
      <c r="C35" s="17">
        <v>44357</v>
      </c>
      <c r="D35" s="22"/>
      <c r="E35" s="21" t="s">
        <v>60</v>
      </c>
      <c r="F35" s="20"/>
      <c r="G35" s="20">
        <v>17750</v>
      </c>
      <c r="H35" s="19">
        <f t="shared" si="0"/>
        <v>951779.18000000017</v>
      </c>
    </row>
    <row r="36" spans="2:10" ht="24.95" customHeight="1" thickBot="1" x14ac:dyDescent="0.3">
      <c r="B36" s="23"/>
      <c r="C36" s="17">
        <v>44357</v>
      </c>
      <c r="D36" s="22"/>
      <c r="E36" s="21" t="s">
        <v>59</v>
      </c>
      <c r="F36" s="20"/>
      <c r="G36" s="20">
        <v>9500</v>
      </c>
      <c r="H36" s="19">
        <f t="shared" si="0"/>
        <v>942279.18000000017</v>
      </c>
    </row>
    <row r="37" spans="2:10" ht="24.95" customHeight="1" thickBot="1" x14ac:dyDescent="0.3">
      <c r="B37" s="23"/>
      <c r="C37" s="17">
        <v>44357</v>
      </c>
      <c r="D37" s="22"/>
      <c r="E37" s="21" t="s">
        <v>58</v>
      </c>
      <c r="F37" s="20"/>
      <c r="G37" s="20">
        <v>14250</v>
      </c>
      <c r="H37" s="19">
        <f t="shared" si="0"/>
        <v>928029.18000000017</v>
      </c>
    </row>
    <row r="38" spans="2:10" ht="24.95" customHeight="1" thickBot="1" x14ac:dyDescent="0.3">
      <c r="B38" s="23"/>
      <c r="C38" s="17">
        <v>44357</v>
      </c>
      <c r="D38" s="22"/>
      <c r="E38" s="21" t="s">
        <v>57</v>
      </c>
      <c r="F38" s="20"/>
      <c r="G38" s="20">
        <v>9500</v>
      </c>
      <c r="H38" s="19">
        <f t="shared" si="0"/>
        <v>918529.18000000017</v>
      </c>
    </row>
    <row r="39" spans="2:10" ht="24.95" customHeight="1" thickBot="1" x14ac:dyDescent="0.3">
      <c r="B39" s="23"/>
      <c r="C39" s="17">
        <v>44357</v>
      </c>
      <c r="D39" s="22"/>
      <c r="E39" s="21" t="s">
        <v>56</v>
      </c>
      <c r="F39" s="20"/>
      <c r="G39" s="20">
        <v>11700</v>
      </c>
      <c r="H39" s="19">
        <f t="shared" si="0"/>
        <v>906829.18000000017</v>
      </c>
    </row>
    <row r="40" spans="2:10" ht="24.95" customHeight="1" thickBot="1" x14ac:dyDescent="0.3">
      <c r="B40" s="23"/>
      <c r="C40" s="17">
        <v>44357</v>
      </c>
      <c r="D40" s="22"/>
      <c r="E40" s="21" t="s">
        <v>55</v>
      </c>
      <c r="F40" s="20"/>
      <c r="G40" s="20">
        <v>22500</v>
      </c>
      <c r="H40" s="19">
        <f t="shared" si="0"/>
        <v>884329.18000000017</v>
      </c>
    </row>
    <row r="41" spans="2:10" ht="24.95" customHeight="1" thickBot="1" x14ac:dyDescent="0.3">
      <c r="B41" s="23"/>
      <c r="C41" s="17">
        <v>44357</v>
      </c>
      <c r="D41" s="22"/>
      <c r="E41" s="21" t="s">
        <v>54</v>
      </c>
      <c r="F41" s="20"/>
      <c r="G41" s="20">
        <v>6893.72</v>
      </c>
      <c r="H41" s="19">
        <f t="shared" si="0"/>
        <v>877435.4600000002</v>
      </c>
    </row>
    <row r="42" spans="2:10" ht="24.95" customHeight="1" thickBot="1" x14ac:dyDescent="0.3">
      <c r="B42" s="23"/>
      <c r="C42" s="17">
        <v>44357</v>
      </c>
      <c r="D42" s="22"/>
      <c r="E42" s="21" t="s">
        <v>53</v>
      </c>
      <c r="F42" s="20"/>
      <c r="G42" s="20">
        <v>9792.8700000000008</v>
      </c>
      <c r="H42" s="19">
        <f t="shared" si="0"/>
        <v>867642.5900000002</v>
      </c>
    </row>
    <row r="43" spans="2:10" ht="24.95" customHeight="1" thickBot="1" x14ac:dyDescent="0.3">
      <c r="B43" s="23"/>
      <c r="C43" s="17">
        <v>44361</v>
      </c>
      <c r="D43" s="22"/>
      <c r="E43" s="21" t="s">
        <v>52</v>
      </c>
      <c r="F43" s="20">
        <v>5000</v>
      </c>
      <c r="G43" s="20"/>
      <c r="H43" s="19">
        <f t="shared" si="0"/>
        <v>872642.5900000002</v>
      </c>
    </row>
    <row r="44" spans="2:10" ht="24.95" customHeight="1" thickBot="1" x14ac:dyDescent="0.3">
      <c r="B44" s="23"/>
      <c r="C44" s="17">
        <v>44361</v>
      </c>
      <c r="D44" s="22"/>
      <c r="E44" s="21" t="s">
        <v>51</v>
      </c>
      <c r="F44" s="20">
        <v>8000</v>
      </c>
      <c r="G44" s="20"/>
      <c r="H44" s="19">
        <f t="shared" si="0"/>
        <v>880642.5900000002</v>
      </c>
    </row>
    <row r="45" spans="2:10" ht="24.95" customHeight="1" thickBot="1" x14ac:dyDescent="0.3">
      <c r="B45" s="23"/>
      <c r="C45" s="17">
        <v>44361</v>
      </c>
      <c r="D45" s="22"/>
      <c r="E45" s="21" t="s">
        <v>50</v>
      </c>
      <c r="F45" s="20">
        <v>10000</v>
      </c>
      <c r="G45" s="20"/>
      <c r="H45" s="19">
        <f t="shared" si="0"/>
        <v>890642.5900000002</v>
      </c>
      <c r="J45" s="24"/>
    </row>
    <row r="46" spans="2:10" ht="24.95" customHeight="1" thickBot="1" x14ac:dyDescent="0.3">
      <c r="B46" s="23"/>
      <c r="C46" s="17">
        <v>44361</v>
      </c>
      <c r="D46" s="22"/>
      <c r="E46" s="21" t="s">
        <v>49</v>
      </c>
      <c r="F46" s="20">
        <v>5000</v>
      </c>
      <c r="G46" s="20"/>
      <c r="H46" s="19">
        <f t="shared" si="0"/>
        <v>895642.5900000002</v>
      </c>
    </row>
    <row r="47" spans="2:10" ht="24.95" customHeight="1" thickBot="1" x14ac:dyDescent="0.3">
      <c r="B47" s="23"/>
      <c r="C47" s="17">
        <v>44361</v>
      </c>
      <c r="D47" s="22"/>
      <c r="E47" s="21" t="s">
        <v>48</v>
      </c>
      <c r="F47" s="20">
        <v>5000</v>
      </c>
      <c r="G47" s="20"/>
      <c r="H47" s="19">
        <f t="shared" si="0"/>
        <v>900642.5900000002</v>
      </c>
    </row>
    <row r="48" spans="2:10" ht="24.95" customHeight="1" thickBot="1" x14ac:dyDescent="0.3">
      <c r="B48" s="23"/>
      <c r="C48" s="17">
        <v>44362</v>
      </c>
      <c r="D48" s="22"/>
      <c r="E48" s="21" t="s">
        <v>47</v>
      </c>
      <c r="F48" s="20">
        <v>5000</v>
      </c>
      <c r="G48" s="20"/>
      <c r="H48" s="19">
        <f t="shared" ref="H48:H79" si="1">H47+F48-G48</f>
        <v>905642.5900000002</v>
      </c>
    </row>
    <row r="49" spans="2:8" ht="24.95" customHeight="1" thickBot="1" x14ac:dyDescent="0.3">
      <c r="B49" s="23"/>
      <c r="C49" s="17">
        <v>44363</v>
      </c>
      <c r="D49" s="22"/>
      <c r="E49" s="21" t="s">
        <v>46</v>
      </c>
      <c r="F49" s="20"/>
      <c r="G49" s="20">
        <v>17500</v>
      </c>
      <c r="H49" s="19">
        <f t="shared" si="1"/>
        <v>888142.5900000002</v>
      </c>
    </row>
    <row r="50" spans="2:8" ht="24.95" customHeight="1" thickBot="1" x14ac:dyDescent="0.3">
      <c r="B50" s="23"/>
      <c r="C50" s="17">
        <v>44363</v>
      </c>
      <c r="D50" s="22"/>
      <c r="E50" s="21" t="s">
        <v>45</v>
      </c>
      <c r="F50" s="20"/>
      <c r="G50" s="20">
        <v>7182.2</v>
      </c>
      <c r="H50" s="19">
        <f t="shared" si="1"/>
        <v>880960.39000000025</v>
      </c>
    </row>
    <row r="51" spans="2:8" ht="24.95" customHeight="1" thickBot="1" x14ac:dyDescent="0.3">
      <c r="B51" s="23"/>
      <c r="C51" s="17">
        <v>44363</v>
      </c>
      <c r="D51" s="22"/>
      <c r="E51" s="21" t="s">
        <v>44</v>
      </c>
      <c r="F51" s="20">
        <v>50000</v>
      </c>
      <c r="G51" s="20"/>
      <c r="H51" s="19">
        <f t="shared" si="1"/>
        <v>930960.39000000025</v>
      </c>
    </row>
    <row r="52" spans="2:8" ht="24.95" customHeight="1" thickBot="1" x14ac:dyDescent="0.3">
      <c r="B52" s="23"/>
      <c r="C52" s="17">
        <v>44364</v>
      </c>
      <c r="D52" s="22">
        <v>4370</v>
      </c>
      <c r="E52" s="21" t="s">
        <v>43</v>
      </c>
      <c r="F52" s="20"/>
      <c r="G52" s="20">
        <v>48075.46</v>
      </c>
      <c r="H52" s="19">
        <f t="shared" si="1"/>
        <v>882884.93000000028</v>
      </c>
    </row>
    <row r="53" spans="2:8" ht="24.95" customHeight="1" thickBot="1" x14ac:dyDescent="0.3">
      <c r="B53" s="23"/>
      <c r="C53" s="17">
        <v>44364</v>
      </c>
      <c r="D53" s="22"/>
      <c r="E53" s="21" t="s">
        <v>42</v>
      </c>
      <c r="F53" s="20">
        <v>8000</v>
      </c>
      <c r="G53" s="20"/>
      <c r="H53" s="19">
        <f t="shared" si="1"/>
        <v>890884.93000000028</v>
      </c>
    </row>
    <row r="54" spans="2:8" ht="24.95" customHeight="1" thickBot="1" x14ac:dyDescent="0.3">
      <c r="B54" s="23"/>
      <c r="C54" s="17">
        <v>44365</v>
      </c>
      <c r="D54" s="22"/>
      <c r="E54" s="21" t="s">
        <v>41</v>
      </c>
      <c r="F54" s="20">
        <v>8000</v>
      </c>
      <c r="G54" s="20"/>
      <c r="H54" s="19">
        <f t="shared" si="1"/>
        <v>898884.93000000028</v>
      </c>
    </row>
    <row r="55" spans="2:8" ht="24.95" customHeight="1" thickBot="1" x14ac:dyDescent="0.3">
      <c r="B55" s="23"/>
      <c r="C55" s="17">
        <v>44365</v>
      </c>
      <c r="D55" s="22"/>
      <c r="E55" s="21" t="s">
        <v>40</v>
      </c>
      <c r="F55" s="20">
        <v>5000</v>
      </c>
      <c r="G55" s="20"/>
      <c r="H55" s="19">
        <f t="shared" si="1"/>
        <v>903884.93000000028</v>
      </c>
    </row>
    <row r="56" spans="2:8" ht="24.95" customHeight="1" thickBot="1" x14ac:dyDescent="0.3">
      <c r="B56" s="23"/>
      <c r="C56" s="17">
        <v>44365</v>
      </c>
      <c r="D56" s="22"/>
      <c r="E56" s="21" t="s">
        <v>39</v>
      </c>
      <c r="F56" s="20"/>
      <c r="G56" s="20">
        <v>5802.74</v>
      </c>
      <c r="H56" s="19">
        <f t="shared" si="1"/>
        <v>898082.19000000029</v>
      </c>
    </row>
    <row r="57" spans="2:8" ht="24.95" customHeight="1" thickBot="1" x14ac:dyDescent="0.3">
      <c r="B57" s="23"/>
      <c r="C57" s="17">
        <v>44368</v>
      </c>
      <c r="D57" s="22"/>
      <c r="E57" s="21" t="s">
        <v>38</v>
      </c>
      <c r="F57" s="20"/>
      <c r="G57" s="20">
        <v>5000</v>
      </c>
      <c r="H57" s="19">
        <f t="shared" si="1"/>
        <v>893082.19000000029</v>
      </c>
    </row>
    <row r="58" spans="2:8" ht="24.95" customHeight="1" thickBot="1" x14ac:dyDescent="0.3">
      <c r="B58" s="23"/>
      <c r="C58" s="17">
        <v>44368</v>
      </c>
      <c r="D58" s="22"/>
      <c r="E58" s="21" t="s">
        <v>37</v>
      </c>
      <c r="F58" s="20">
        <v>8000</v>
      </c>
      <c r="G58" s="20"/>
      <c r="H58" s="19">
        <f t="shared" si="1"/>
        <v>901082.19000000029</v>
      </c>
    </row>
    <row r="59" spans="2:8" ht="24.95" customHeight="1" thickBot="1" x14ac:dyDescent="0.3">
      <c r="B59" s="23"/>
      <c r="C59" s="17">
        <v>44368</v>
      </c>
      <c r="D59" s="22"/>
      <c r="E59" s="21" t="s">
        <v>36</v>
      </c>
      <c r="F59" s="20">
        <v>5000</v>
      </c>
      <c r="G59" s="20"/>
      <c r="H59" s="19">
        <f t="shared" si="1"/>
        <v>906082.19000000029</v>
      </c>
    </row>
    <row r="60" spans="2:8" ht="24.95" customHeight="1" thickBot="1" x14ac:dyDescent="0.3">
      <c r="B60" s="23"/>
      <c r="C60" s="17">
        <v>44369</v>
      </c>
      <c r="D60" s="22"/>
      <c r="E60" s="21" t="s">
        <v>35</v>
      </c>
      <c r="F60" s="20">
        <v>8000</v>
      </c>
      <c r="G60" s="20"/>
      <c r="H60" s="19">
        <f t="shared" si="1"/>
        <v>914082.19000000029</v>
      </c>
    </row>
    <row r="61" spans="2:8" ht="24.95" customHeight="1" thickBot="1" x14ac:dyDescent="0.3">
      <c r="B61" s="23"/>
      <c r="C61" s="17">
        <v>44369</v>
      </c>
      <c r="D61" s="22"/>
      <c r="E61" s="21" t="s">
        <v>34</v>
      </c>
      <c r="F61" s="20">
        <v>5000</v>
      </c>
      <c r="G61" s="20"/>
      <c r="H61" s="19">
        <f t="shared" si="1"/>
        <v>919082.19000000029</v>
      </c>
    </row>
    <row r="62" spans="2:8" ht="24.95" customHeight="1" thickBot="1" x14ac:dyDescent="0.3">
      <c r="B62" s="23"/>
      <c r="C62" s="17">
        <v>44369</v>
      </c>
      <c r="D62" s="22"/>
      <c r="E62" s="21" t="s">
        <v>33</v>
      </c>
      <c r="F62" s="20">
        <v>5000</v>
      </c>
      <c r="G62" s="20"/>
      <c r="H62" s="19">
        <f t="shared" si="1"/>
        <v>924082.19000000029</v>
      </c>
    </row>
    <row r="63" spans="2:8" ht="24.95" customHeight="1" thickBot="1" x14ac:dyDescent="0.3">
      <c r="B63" s="23"/>
      <c r="C63" s="17">
        <v>44369</v>
      </c>
      <c r="D63" s="22"/>
      <c r="E63" s="21" t="s">
        <v>32</v>
      </c>
      <c r="F63" s="20">
        <v>5000</v>
      </c>
      <c r="G63" s="20"/>
      <c r="H63" s="19">
        <f t="shared" si="1"/>
        <v>929082.19000000029</v>
      </c>
    </row>
    <row r="64" spans="2:8" ht="24.95" customHeight="1" thickBot="1" x14ac:dyDescent="0.3">
      <c r="B64" s="23"/>
      <c r="C64" s="17">
        <v>44369</v>
      </c>
      <c r="D64" s="22"/>
      <c r="E64" s="21" t="s">
        <v>31</v>
      </c>
      <c r="F64" s="20">
        <v>5000</v>
      </c>
      <c r="G64" s="20"/>
      <c r="H64" s="19">
        <f t="shared" si="1"/>
        <v>934082.19000000029</v>
      </c>
    </row>
    <row r="65" spans="2:8" ht="24.95" customHeight="1" thickBot="1" x14ac:dyDescent="0.3">
      <c r="B65" s="23"/>
      <c r="C65" s="17">
        <v>44369</v>
      </c>
      <c r="D65" s="22"/>
      <c r="E65" s="21" t="s">
        <v>30</v>
      </c>
      <c r="F65" s="20">
        <v>10000</v>
      </c>
      <c r="G65" s="20"/>
      <c r="H65" s="19">
        <f t="shared" si="1"/>
        <v>944082.19000000029</v>
      </c>
    </row>
    <row r="66" spans="2:8" ht="24.95" customHeight="1" thickBot="1" x14ac:dyDescent="0.3">
      <c r="B66" s="23"/>
      <c r="C66" s="17">
        <v>44369</v>
      </c>
      <c r="D66" s="22"/>
      <c r="E66" s="21" t="s">
        <v>29</v>
      </c>
      <c r="F66" s="20">
        <v>5000</v>
      </c>
      <c r="G66" s="20"/>
      <c r="H66" s="19">
        <f t="shared" si="1"/>
        <v>949082.19000000029</v>
      </c>
    </row>
    <row r="67" spans="2:8" ht="24.95" customHeight="1" thickBot="1" x14ac:dyDescent="0.3">
      <c r="B67" s="23"/>
      <c r="C67" s="17">
        <v>44371</v>
      </c>
      <c r="D67" s="22"/>
      <c r="E67" s="21" t="s">
        <v>28</v>
      </c>
      <c r="F67" s="20"/>
      <c r="G67" s="20"/>
      <c r="H67" s="19">
        <f t="shared" si="1"/>
        <v>949082.19000000029</v>
      </c>
    </row>
    <row r="68" spans="2:8" ht="24.95" customHeight="1" thickBot="1" x14ac:dyDescent="0.3">
      <c r="B68" s="23"/>
      <c r="C68" s="17">
        <v>44371</v>
      </c>
      <c r="D68" s="22"/>
      <c r="E68" s="21" t="s">
        <v>27</v>
      </c>
      <c r="F68" s="20">
        <v>3000</v>
      </c>
      <c r="G68" s="20"/>
      <c r="H68" s="19">
        <f t="shared" si="1"/>
        <v>952082.19000000029</v>
      </c>
    </row>
    <row r="69" spans="2:8" ht="24.95" customHeight="1" thickBot="1" x14ac:dyDescent="0.3">
      <c r="B69" s="23"/>
      <c r="C69" s="17">
        <v>44375</v>
      </c>
      <c r="D69" s="22"/>
      <c r="E69" s="21" t="s">
        <v>26</v>
      </c>
      <c r="F69" s="20"/>
      <c r="G69" s="20">
        <v>9900</v>
      </c>
      <c r="H69" s="19">
        <f t="shared" si="1"/>
        <v>942182.19000000029</v>
      </c>
    </row>
    <row r="70" spans="2:8" ht="24.95" customHeight="1" thickBot="1" x14ac:dyDescent="0.3">
      <c r="B70" s="23"/>
      <c r="C70" s="17">
        <v>44375</v>
      </c>
      <c r="D70" s="22"/>
      <c r="E70" s="21" t="s">
        <v>25</v>
      </c>
      <c r="F70" s="20"/>
      <c r="G70" s="20">
        <v>8900</v>
      </c>
      <c r="H70" s="19">
        <f t="shared" si="1"/>
        <v>933282.19000000029</v>
      </c>
    </row>
    <row r="71" spans="2:8" ht="24.95" customHeight="1" thickBot="1" x14ac:dyDescent="0.3">
      <c r="B71" s="23"/>
      <c r="C71" s="17">
        <v>44375</v>
      </c>
      <c r="D71" s="22"/>
      <c r="E71" s="21" t="s">
        <v>24</v>
      </c>
      <c r="F71" s="20"/>
      <c r="G71" s="20">
        <v>5150</v>
      </c>
      <c r="H71" s="19">
        <f t="shared" si="1"/>
        <v>928132.19000000029</v>
      </c>
    </row>
    <row r="72" spans="2:8" ht="24.95" customHeight="1" thickBot="1" x14ac:dyDescent="0.3">
      <c r="B72" s="23"/>
      <c r="C72" s="17">
        <v>44375</v>
      </c>
      <c r="D72" s="22"/>
      <c r="E72" s="21" t="s">
        <v>23</v>
      </c>
      <c r="F72" s="20"/>
      <c r="G72" s="20">
        <v>8200</v>
      </c>
      <c r="H72" s="19">
        <f t="shared" si="1"/>
        <v>919932.19000000029</v>
      </c>
    </row>
    <row r="73" spans="2:8" ht="24.95" customHeight="1" thickBot="1" x14ac:dyDescent="0.3">
      <c r="B73" s="23"/>
      <c r="C73" s="17">
        <v>44375</v>
      </c>
      <c r="D73" s="22"/>
      <c r="E73" s="21" t="s">
        <v>22</v>
      </c>
      <c r="F73" s="20"/>
      <c r="G73" s="20">
        <v>9150</v>
      </c>
      <c r="H73" s="19">
        <f t="shared" si="1"/>
        <v>910782.19000000029</v>
      </c>
    </row>
    <row r="74" spans="2:8" ht="24.95" customHeight="1" thickBot="1" x14ac:dyDescent="0.3">
      <c r="B74" s="23"/>
      <c r="C74" s="17">
        <v>44375</v>
      </c>
      <c r="D74" s="22"/>
      <c r="E74" s="21" t="s">
        <v>21</v>
      </c>
      <c r="F74" s="20"/>
      <c r="G74" s="20">
        <v>9700</v>
      </c>
      <c r="H74" s="19">
        <f t="shared" si="1"/>
        <v>901082.19000000029</v>
      </c>
    </row>
    <row r="75" spans="2:8" ht="24.95" customHeight="1" thickBot="1" x14ac:dyDescent="0.3">
      <c r="B75" s="23"/>
      <c r="C75" s="17">
        <v>44375</v>
      </c>
      <c r="D75" s="22"/>
      <c r="E75" s="21" t="s">
        <v>20</v>
      </c>
      <c r="F75" s="20"/>
      <c r="G75" s="20">
        <v>13700</v>
      </c>
      <c r="H75" s="19">
        <f t="shared" si="1"/>
        <v>887382.19000000029</v>
      </c>
    </row>
    <row r="76" spans="2:8" ht="24.95" customHeight="1" thickBot="1" x14ac:dyDescent="0.3">
      <c r="B76" s="23"/>
      <c r="C76" s="17">
        <v>44375</v>
      </c>
      <c r="D76" s="22"/>
      <c r="E76" s="21" t="s">
        <v>19</v>
      </c>
      <c r="F76" s="20"/>
      <c r="G76" s="20">
        <v>13700</v>
      </c>
      <c r="H76" s="19">
        <f t="shared" si="1"/>
        <v>873682.19000000029</v>
      </c>
    </row>
    <row r="77" spans="2:8" ht="24.95" customHeight="1" thickBot="1" x14ac:dyDescent="0.3">
      <c r="B77" s="23"/>
      <c r="C77" s="17">
        <v>44375</v>
      </c>
      <c r="D77" s="22"/>
      <c r="E77" s="21" t="s">
        <v>18</v>
      </c>
      <c r="F77" s="20">
        <v>8000</v>
      </c>
      <c r="G77" s="20"/>
      <c r="H77" s="19">
        <f t="shared" si="1"/>
        <v>881682.19000000029</v>
      </c>
    </row>
    <row r="78" spans="2:8" ht="24.95" customHeight="1" thickBot="1" x14ac:dyDescent="0.3">
      <c r="B78" s="23"/>
      <c r="C78" s="17">
        <v>44375</v>
      </c>
      <c r="D78" s="22"/>
      <c r="E78" s="21" t="s">
        <v>17</v>
      </c>
      <c r="F78" s="20">
        <v>5000</v>
      </c>
      <c r="G78" s="20"/>
      <c r="H78" s="19">
        <f t="shared" si="1"/>
        <v>886682.19000000029</v>
      </c>
    </row>
    <row r="79" spans="2:8" ht="24.95" customHeight="1" thickBot="1" x14ac:dyDescent="0.3">
      <c r="B79" s="23"/>
      <c r="C79" s="17">
        <v>44375</v>
      </c>
      <c r="D79" s="22"/>
      <c r="E79" s="21" t="s">
        <v>16</v>
      </c>
      <c r="F79" s="20">
        <v>5000</v>
      </c>
      <c r="G79" s="20"/>
      <c r="H79" s="19">
        <f t="shared" si="1"/>
        <v>891682.19000000029</v>
      </c>
    </row>
    <row r="80" spans="2:8" ht="24.95" customHeight="1" thickBot="1" x14ac:dyDescent="0.3">
      <c r="B80" s="23"/>
      <c r="C80" s="17">
        <v>44375</v>
      </c>
      <c r="D80" s="22"/>
      <c r="E80" s="21" t="s">
        <v>15</v>
      </c>
      <c r="F80" s="20"/>
      <c r="G80" s="20">
        <v>12898.63</v>
      </c>
      <c r="H80" s="19">
        <f t="shared" ref="H80:H89" si="2">H79+F80-G80</f>
        <v>878783.56000000029</v>
      </c>
    </row>
    <row r="81" spans="2:11" ht="24.95" customHeight="1" thickBot="1" x14ac:dyDescent="0.3">
      <c r="B81" s="23"/>
      <c r="C81" s="17">
        <v>44377</v>
      </c>
      <c r="D81" s="22"/>
      <c r="E81" s="21" t="s">
        <v>14</v>
      </c>
      <c r="F81" s="20">
        <v>5000</v>
      </c>
      <c r="G81" s="20"/>
      <c r="H81" s="19">
        <f t="shared" si="2"/>
        <v>883783.56000000029</v>
      </c>
    </row>
    <row r="82" spans="2:11" ht="24.95" customHeight="1" thickBot="1" x14ac:dyDescent="0.3">
      <c r="B82" s="23"/>
      <c r="C82" s="17">
        <v>44377</v>
      </c>
      <c r="D82" s="22"/>
      <c r="E82" s="21" t="s">
        <v>13</v>
      </c>
      <c r="F82" s="20">
        <v>5000</v>
      </c>
      <c r="G82" s="20"/>
      <c r="H82" s="19">
        <f t="shared" si="2"/>
        <v>888783.56000000029</v>
      </c>
    </row>
    <row r="83" spans="2:11" ht="24.95" customHeight="1" thickBot="1" x14ac:dyDescent="0.3">
      <c r="B83" s="23"/>
      <c r="C83" s="17">
        <v>44377</v>
      </c>
      <c r="D83" s="22"/>
      <c r="E83" s="21" t="s">
        <v>12</v>
      </c>
      <c r="F83" s="20"/>
      <c r="G83" s="20"/>
      <c r="H83" s="19">
        <f t="shared" si="2"/>
        <v>888783.56000000029</v>
      </c>
      <c r="K83" s="11"/>
    </row>
    <row r="84" spans="2:11" ht="24.95" customHeight="1" thickBot="1" x14ac:dyDescent="0.3">
      <c r="B84" s="23"/>
      <c r="C84" s="17">
        <v>44377</v>
      </c>
      <c r="D84" s="22"/>
      <c r="E84" s="21" t="s">
        <v>11</v>
      </c>
      <c r="F84" s="20">
        <v>8000</v>
      </c>
      <c r="G84" s="20"/>
      <c r="H84" s="19">
        <f t="shared" si="2"/>
        <v>896783.56000000029</v>
      </c>
    </row>
    <row r="85" spans="2:11" ht="24.95" customHeight="1" thickBot="1" x14ac:dyDescent="0.3">
      <c r="B85" s="23"/>
      <c r="C85" s="17">
        <v>44377</v>
      </c>
      <c r="D85" s="22"/>
      <c r="E85" s="21" t="s">
        <v>10</v>
      </c>
      <c r="F85" s="20">
        <v>5000</v>
      </c>
      <c r="G85" s="20"/>
      <c r="H85" s="19">
        <f t="shared" si="2"/>
        <v>901783.56000000029</v>
      </c>
    </row>
    <row r="86" spans="2:11" ht="24.95" customHeight="1" thickBot="1" x14ac:dyDescent="0.3">
      <c r="B86" s="23"/>
      <c r="C86" s="17">
        <v>44377</v>
      </c>
      <c r="D86" s="22"/>
      <c r="E86" s="21" t="s">
        <v>9</v>
      </c>
      <c r="F86" s="20">
        <v>5000</v>
      </c>
      <c r="G86" s="20"/>
      <c r="H86" s="19">
        <f t="shared" si="2"/>
        <v>906783.56000000029</v>
      </c>
    </row>
    <row r="87" spans="2:11" ht="24.95" customHeight="1" thickBot="1" x14ac:dyDescent="0.3">
      <c r="B87" s="23"/>
      <c r="C87" s="17">
        <v>44377</v>
      </c>
      <c r="D87" s="22"/>
      <c r="E87" s="21" t="s">
        <v>8</v>
      </c>
      <c r="F87" s="20"/>
      <c r="G87" s="20">
        <v>825.1</v>
      </c>
      <c r="H87" s="19">
        <f t="shared" si="2"/>
        <v>905958.46000000031</v>
      </c>
    </row>
    <row r="88" spans="2:11" ht="24.95" customHeight="1" thickBot="1" x14ac:dyDescent="0.3">
      <c r="B88" s="23"/>
      <c r="C88" s="17"/>
      <c r="D88" s="22"/>
      <c r="E88" s="21"/>
      <c r="F88" s="20"/>
      <c r="G88" s="20"/>
      <c r="H88" s="19">
        <f t="shared" si="2"/>
        <v>905958.46000000031</v>
      </c>
    </row>
    <row r="89" spans="2:11" ht="24.95" customHeight="1" thickBot="1" x14ac:dyDescent="0.3">
      <c r="B89" s="23"/>
      <c r="C89" s="17"/>
      <c r="D89" s="22"/>
      <c r="E89" s="21"/>
      <c r="F89" s="20"/>
      <c r="G89" s="20"/>
      <c r="H89" s="19">
        <f t="shared" si="2"/>
        <v>905958.46000000031</v>
      </c>
    </row>
    <row r="90" spans="2:11" ht="39" customHeight="1" thickBot="1" x14ac:dyDescent="0.3">
      <c r="B90" s="18"/>
      <c r="C90" s="17"/>
      <c r="D90" s="16"/>
      <c r="E90" s="15" t="s">
        <v>7</v>
      </c>
      <c r="F90" s="14">
        <f>SUM(F16:F89)</f>
        <v>318000</v>
      </c>
      <c r="G90" s="14">
        <f>SUM(G15:G89)</f>
        <v>277570.71999999997</v>
      </c>
      <c r="H90" s="13">
        <f>+H15+F90-G90</f>
        <v>905958.4600000002</v>
      </c>
    </row>
    <row r="91" spans="2:11" x14ac:dyDescent="0.25">
      <c r="B91" s="1"/>
      <c r="C91" s="12"/>
      <c r="D91" s="1"/>
      <c r="E91" s="1"/>
      <c r="F91" s="1"/>
      <c r="G91" s="1"/>
      <c r="H91" s="1"/>
    </row>
    <row r="92" spans="2:11" x14ac:dyDescent="0.25">
      <c r="B92" s="1"/>
      <c r="C92" s="12"/>
      <c r="D92" s="1"/>
      <c r="E92" s="1"/>
      <c r="F92" s="1"/>
      <c r="G92" s="1"/>
      <c r="H92" s="1"/>
      <c r="J92" s="11"/>
    </row>
    <row r="93" spans="2:11" ht="19.5" x14ac:dyDescent="0.3">
      <c r="E93" s="10"/>
      <c r="F93" s="292"/>
      <c r="G93" s="292"/>
      <c r="H93" s="292"/>
      <c r="I93" s="6"/>
    </row>
    <row r="94" spans="2:11" ht="19.5" x14ac:dyDescent="0.3">
      <c r="E94" s="10"/>
      <c r="F94" s="5"/>
      <c r="G94" s="5"/>
      <c r="H94" s="5"/>
      <c r="I94" s="6"/>
    </row>
    <row r="95" spans="2:11" ht="43.5" customHeight="1" x14ac:dyDescent="0.3">
      <c r="B95" s="9"/>
      <c r="C95" s="5"/>
      <c r="D95" s="5"/>
      <c r="E95" s="2"/>
      <c r="F95" s="5"/>
      <c r="G95" s="9"/>
      <c r="H95" s="9"/>
    </row>
    <row r="96" spans="2:11" ht="23.25" x14ac:dyDescent="0.35">
      <c r="B96" s="300" t="s">
        <v>6</v>
      </c>
      <c r="C96" s="300"/>
      <c r="D96" s="300"/>
      <c r="E96" s="8" t="s">
        <v>759</v>
      </c>
      <c r="F96" s="300" t="s">
        <v>5</v>
      </c>
      <c r="G96" s="300"/>
      <c r="H96" s="300"/>
    </row>
    <row r="97" spans="2:9" ht="23.25" x14ac:dyDescent="0.35">
      <c r="B97" s="301" t="s">
        <v>4</v>
      </c>
      <c r="C97" s="301"/>
      <c r="D97" s="301"/>
      <c r="E97" s="7" t="s">
        <v>758</v>
      </c>
      <c r="F97" s="301" t="s">
        <v>2</v>
      </c>
      <c r="G97" s="301"/>
      <c r="H97" s="301"/>
      <c r="I97" s="6"/>
    </row>
    <row r="98" spans="2:9" ht="19.5" x14ac:dyDescent="0.3">
      <c r="B98" s="292" t="s">
        <v>1</v>
      </c>
      <c r="C98" s="292"/>
      <c r="D98" s="292"/>
      <c r="E98" s="5" t="s">
        <v>760</v>
      </c>
      <c r="F98" s="4"/>
      <c r="G98" s="4" t="s">
        <v>0</v>
      </c>
      <c r="H98" s="2"/>
    </row>
    <row r="99" spans="2:9" ht="18" x14ac:dyDescent="0.25">
      <c r="B99" s="297"/>
      <c r="C99" s="297"/>
      <c r="D99" s="297"/>
      <c r="E99" s="3"/>
      <c r="F99" s="2"/>
      <c r="G99" s="2"/>
      <c r="H99" s="2"/>
    </row>
    <row r="100" spans="2:9" x14ac:dyDescent="0.25">
      <c r="B100" s="1"/>
      <c r="C100" s="1"/>
      <c r="D100" s="1"/>
      <c r="E100" s="1"/>
      <c r="F100" s="1"/>
      <c r="G100" s="1"/>
      <c r="H100" s="1"/>
    </row>
    <row r="101" spans="2:9" x14ac:dyDescent="0.25">
      <c r="B101" s="1"/>
      <c r="C101" s="1"/>
      <c r="D101" s="1"/>
      <c r="E101" s="1"/>
      <c r="F101" s="1"/>
      <c r="G101" s="1"/>
      <c r="H101" s="1"/>
    </row>
    <row r="102" spans="2:9" x14ac:dyDescent="0.25">
      <c r="B102" s="1"/>
      <c r="C102" s="1"/>
      <c r="D102" s="1"/>
      <c r="E102" s="1"/>
      <c r="F102" s="1"/>
      <c r="G102" s="1"/>
      <c r="H102" s="1"/>
    </row>
  </sheetData>
  <mergeCells count="17">
    <mergeCell ref="B99:D99"/>
    <mergeCell ref="B12:B14"/>
    <mergeCell ref="C12:H12"/>
    <mergeCell ref="C13:D13"/>
    <mergeCell ref="F13:H13"/>
    <mergeCell ref="B98:D98"/>
    <mergeCell ref="F93:H93"/>
    <mergeCell ref="B96:D96"/>
    <mergeCell ref="F96:H96"/>
    <mergeCell ref="B97:D97"/>
    <mergeCell ref="F97:H97"/>
    <mergeCell ref="B11:H11"/>
    <mergeCell ref="B2:H3"/>
    <mergeCell ref="B4:H4"/>
    <mergeCell ref="B6:H7"/>
    <mergeCell ref="B9:H9"/>
    <mergeCell ref="B10:H10"/>
  </mergeCells>
  <pageMargins left="0.25" right="0.25" top="0.75" bottom="0.75" header="0.3" footer="0.3"/>
  <pageSetup scale="56" fitToHeight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37D7-19C1-41B4-9756-E42EEC501A8C}">
  <dimension ref="D1:T81"/>
  <sheetViews>
    <sheetView showGridLines="0" view="pageBreakPreview" topLeftCell="F35" zoomScale="70" zoomScaleNormal="30" zoomScaleSheetLayoutView="70" workbookViewId="0">
      <selection activeCell="P43" sqref="P43"/>
    </sheetView>
  </sheetViews>
  <sheetFormatPr baseColWidth="10" defaultRowHeight="15" x14ac:dyDescent="0.25"/>
  <cols>
    <col min="1" max="3" width="11.42578125" style="184"/>
    <col min="4" max="4" width="7.42578125" style="184" customWidth="1"/>
    <col min="5" max="5" width="23.140625" style="184" bestFit="1" customWidth="1"/>
    <col min="6" max="6" width="22.85546875" style="184" customWidth="1"/>
    <col min="7" max="7" width="19.140625" style="184" bestFit="1" customWidth="1"/>
    <col min="8" max="8" width="23.140625" style="184" bestFit="1" customWidth="1"/>
    <col min="9" max="9" width="41.140625" style="261" customWidth="1"/>
    <col min="10" max="10" width="40.42578125" style="184" customWidth="1"/>
    <col min="11" max="11" width="27.140625" style="262" bestFit="1" customWidth="1"/>
    <col min="12" max="12" width="16.140625" style="184" customWidth="1"/>
    <col min="13" max="13" width="17.5703125" style="184" customWidth="1"/>
    <col min="14" max="14" width="9.5703125" style="184" customWidth="1"/>
    <col min="15" max="15" width="26" style="184" customWidth="1"/>
    <col min="16" max="17" width="18.28515625" style="184" bestFit="1" customWidth="1"/>
    <col min="18" max="18" width="18.140625" style="184" customWidth="1"/>
    <col min="19" max="19" width="20.85546875" style="184" customWidth="1"/>
    <col min="20" max="20" width="26.140625" style="184" customWidth="1"/>
    <col min="21" max="16384" width="11.42578125" style="184"/>
  </cols>
  <sheetData>
    <row r="1" spans="4:20" s="170" customFormat="1" ht="22.5" customHeight="1" x14ac:dyDescent="0.25">
      <c r="I1" s="171"/>
      <c r="K1" s="172"/>
    </row>
    <row r="2" spans="4:20" s="170" customFormat="1" ht="22.5" customHeight="1" x14ac:dyDescent="0.25"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4:20" s="170" customFormat="1" ht="22.5" customHeight="1" x14ac:dyDescent="0.25"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</row>
    <row r="4" spans="4:20" s="170" customFormat="1" ht="29.25" customHeight="1" x14ac:dyDescent="0.25"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</row>
    <row r="5" spans="4:20" s="170" customFormat="1" ht="35.25" customHeight="1" x14ac:dyDescent="0.25">
      <c r="D5" s="311" t="s">
        <v>642</v>
      </c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</row>
    <row r="6" spans="4:20" s="170" customFormat="1" ht="22.5" customHeight="1" x14ac:dyDescent="0.25"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</row>
    <row r="7" spans="4:20" s="170" customFormat="1" ht="22.5" customHeight="1" x14ac:dyDescent="0.25">
      <c r="D7" s="173"/>
      <c r="E7" s="173"/>
      <c r="F7" s="173"/>
      <c r="G7" s="173"/>
      <c r="H7" s="173"/>
      <c r="I7" s="174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4:20" s="175" customFormat="1" ht="22.5" customHeight="1" x14ac:dyDescent="0.25">
      <c r="D8" s="308" t="s">
        <v>643</v>
      </c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</row>
    <row r="9" spans="4:20" s="175" customFormat="1" ht="22.5" customHeight="1" x14ac:dyDescent="0.25">
      <c r="D9" s="305" t="s">
        <v>644</v>
      </c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</row>
    <row r="10" spans="4:20" s="170" customFormat="1" ht="22.5" customHeight="1" x14ac:dyDescent="0.4">
      <c r="D10" s="176"/>
      <c r="E10" s="176"/>
      <c r="F10" s="176"/>
      <c r="G10" s="176"/>
      <c r="H10" s="176"/>
      <c r="I10" s="177"/>
      <c r="J10" s="176"/>
      <c r="K10" s="178"/>
      <c r="L10" s="176"/>
      <c r="M10" s="176"/>
      <c r="N10" s="179" t="s">
        <v>645</v>
      </c>
      <c r="O10" s="179"/>
      <c r="P10" s="176"/>
      <c r="Q10" s="176"/>
      <c r="R10" s="176"/>
      <c r="S10" s="176"/>
      <c r="T10" s="176"/>
    </row>
    <row r="11" spans="4:20" ht="76.5" x14ac:dyDescent="0.25">
      <c r="D11" s="180" t="s">
        <v>646</v>
      </c>
      <c r="E11" s="180" t="s">
        <v>647</v>
      </c>
      <c r="F11" s="180" t="s">
        <v>648</v>
      </c>
      <c r="G11" s="180" t="s">
        <v>649</v>
      </c>
      <c r="H11" s="180" t="s">
        <v>650</v>
      </c>
      <c r="I11" s="180" t="s">
        <v>651</v>
      </c>
      <c r="J11" s="180" t="s">
        <v>652</v>
      </c>
      <c r="K11" s="181" t="s">
        <v>653</v>
      </c>
      <c r="L11" s="182" t="s">
        <v>654</v>
      </c>
      <c r="M11" s="182" t="s">
        <v>655</v>
      </c>
      <c r="N11" s="183" t="s">
        <v>656</v>
      </c>
      <c r="O11" s="180" t="s">
        <v>657</v>
      </c>
      <c r="P11" s="180" t="s">
        <v>658</v>
      </c>
      <c r="Q11" s="180" t="s">
        <v>659</v>
      </c>
      <c r="R11" s="180" t="s">
        <v>660</v>
      </c>
      <c r="S11" s="180" t="s">
        <v>661</v>
      </c>
      <c r="T11" s="180" t="s">
        <v>662</v>
      </c>
    </row>
    <row r="12" spans="4:20" s="195" customFormat="1" ht="72.75" customHeight="1" x14ac:dyDescent="0.25">
      <c r="D12" s="185" t="s">
        <v>663</v>
      </c>
      <c r="E12" s="186" t="s">
        <v>664</v>
      </c>
      <c r="F12" s="187" t="s">
        <v>665</v>
      </c>
      <c r="G12" s="188" t="s">
        <v>666</v>
      </c>
      <c r="H12" s="186" t="s">
        <v>664</v>
      </c>
      <c r="I12" s="189" t="s">
        <v>667</v>
      </c>
      <c r="J12" s="190" t="s">
        <v>668</v>
      </c>
      <c r="K12" s="191">
        <v>67922.460000000006</v>
      </c>
      <c r="L12" s="192" t="s">
        <v>669</v>
      </c>
      <c r="M12" s="193" t="s">
        <v>670</v>
      </c>
      <c r="N12" s="189">
        <v>25</v>
      </c>
      <c r="O12" s="191">
        <v>67922.460000000006</v>
      </c>
      <c r="P12" s="194"/>
      <c r="Q12" s="189"/>
      <c r="R12" s="189"/>
      <c r="S12" s="194"/>
      <c r="T12" s="194">
        <v>67922.460000000006</v>
      </c>
    </row>
    <row r="13" spans="4:20" s="195" customFormat="1" ht="113.25" customHeight="1" x14ac:dyDescent="0.25">
      <c r="D13" s="185" t="s">
        <v>671</v>
      </c>
      <c r="E13" s="186" t="s">
        <v>672</v>
      </c>
      <c r="F13" s="187" t="s">
        <v>673</v>
      </c>
      <c r="G13" s="188" t="s">
        <v>674</v>
      </c>
      <c r="H13" s="186" t="s">
        <v>675</v>
      </c>
      <c r="I13" s="196" t="str">
        <f>'[2]GASTOS 2021'!$B$41</f>
        <v>Altice Dominicana, SA</v>
      </c>
      <c r="J13" s="197" t="s">
        <v>676</v>
      </c>
      <c r="K13" s="198" t="s">
        <v>754</v>
      </c>
      <c r="L13" s="192" t="s">
        <v>669</v>
      </c>
      <c r="M13" s="193" t="s">
        <v>677</v>
      </c>
      <c r="N13" s="189">
        <v>28</v>
      </c>
      <c r="O13" s="194">
        <v>126850</v>
      </c>
      <c r="P13" s="194"/>
      <c r="Q13" s="189"/>
      <c r="R13" s="189"/>
      <c r="S13" s="194"/>
      <c r="T13" s="194">
        <f t="shared" ref="T13:T19" si="0">+O13</f>
        <v>126850</v>
      </c>
    </row>
    <row r="14" spans="4:20" s="203" customFormat="1" ht="117.75" customHeight="1" x14ac:dyDescent="0.3">
      <c r="D14" s="185" t="s">
        <v>678</v>
      </c>
      <c r="E14" s="199">
        <v>44330</v>
      </c>
      <c r="F14" s="187" t="s">
        <v>679</v>
      </c>
      <c r="G14" s="200" t="s">
        <v>680</v>
      </c>
      <c r="H14" s="201">
        <v>44330</v>
      </c>
      <c r="I14" s="196" t="s">
        <v>681</v>
      </c>
      <c r="J14" s="202" t="s">
        <v>682</v>
      </c>
      <c r="K14" s="198">
        <v>600000</v>
      </c>
      <c r="L14" s="192" t="s">
        <v>669</v>
      </c>
      <c r="M14" s="193" t="s">
        <v>301</v>
      </c>
      <c r="N14" s="189">
        <v>30</v>
      </c>
      <c r="O14" s="194">
        <v>600000</v>
      </c>
      <c r="P14" s="194"/>
      <c r="Q14" s="194"/>
      <c r="R14" s="194"/>
      <c r="S14" s="194"/>
      <c r="T14" s="194">
        <f t="shared" si="0"/>
        <v>600000</v>
      </c>
    </row>
    <row r="15" spans="4:20" s="203" customFormat="1" ht="98.25" customHeight="1" x14ac:dyDescent="0.3">
      <c r="D15" s="185" t="s">
        <v>683</v>
      </c>
      <c r="E15" s="199">
        <v>44320</v>
      </c>
      <c r="F15" s="187" t="s">
        <v>684</v>
      </c>
      <c r="G15" s="200" t="s">
        <v>685</v>
      </c>
      <c r="H15" s="201">
        <v>44341</v>
      </c>
      <c r="I15" s="196" t="str">
        <f>'[2]GASTOS 2021'!$B$43</f>
        <v xml:space="preserve">	J&amp;R Almoncap Solutions, SRL</v>
      </c>
      <c r="J15" s="202" t="s">
        <v>686</v>
      </c>
      <c r="K15" s="204" t="s">
        <v>687</v>
      </c>
      <c r="L15" s="192" t="s">
        <v>669</v>
      </c>
      <c r="M15" s="193" t="s">
        <v>688</v>
      </c>
      <c r="N15" s="189">
        <v>30</v>
      </c>
      <c r="O15" s="194" t="s">
        <v>687</v>
      </c>
      <c r="P15" s="194"/>
      <c r="Q15" s="194"/>
      <c r="R15" s="194"/>
      <c r="S15" s="194"/>
      <c r="T15" s="194" t="str">
        <f t="shared" si="0"/>
        <v>34,810.00</v>
      </c>
    </row>
    <row r="16" spans="4:20" s="203" customFormat="1" ht="123" customHeight="1" x14ac:dyDescent="0.3">
      <c r="D16" s="185" t="s">
        <v>689</v>
      </c>
      <c r="E16" s="199">
        <v>44351</v>
      </c>
      <c r="F16" s="187" t="s">
        <v>690</v>
      </c>
      <c r="G16" s="200" t="s">
        <v>691</v>
      </c>
      <c r="H16" s="201">
        <v>44363</v>
      </c>
      <c r="I16" s="205" t="s">
        <v>692</v>
      </c>
      <c r="J16" s="197" t="s">
        <v>693</v>
      </c>
      <c r="K16" s="204">
        <v>7500</v>
      </c>
      <c r="L16" s="192" t="str">
        <f>+L14</f>
        <v>CREDITO</v>
      </c>
      <c r="M16" s="193" t="s">
        <v>694</v>
      </c>
      <c r="N16" s="189">
        <v>30</v>
      </c>
      <c r="O16" s="194">
        <v>7500</v>
      </c>
      <c r="P16" s="194"/>
      <c r="Q16" s="194"/>
      <c r="R16" s="194"/>
      <c r="S16" s="194"/>
      <c r="T16" s="194">
        <f t="shared" si="0"/>
        <v>7500</v>
      </c>
    </row>
    <row r="17" spans="4:20" s="203" customFormat="1" ht="133.5" customHeight="1" x14ac:dyDescent="0.3">
      <c r="D17" s="185" t="s">
        <v>695</v>
      </c>
      <c r="E17" s="199">
        <v>44343</v>
      </c>
      <c r="F17" s="187" t="s">
        <v>696</v>
      </c>
      <c r="G17" s="200" t="s">
        <v>697</v>
      </c>
      <c r="H17" s="201">
        <f>+E17</f>
        <v>44343</v>
      </c>
      <c r="I17" s="196" t="str">
        <f>'[2]GASTOS 2021'!$B$43</f>
        <v xml:space="preserve">	J&amp;R Almoncap Solutions, SRL</v>
      </c>
      <c r="J17" s="202" t="s">
        <v>698</v>
      </c>
      <c r="K17" s="206" t="s">
        <v>699</v>
      </c>
      <c r="L17" s="192" t="str">
        <f>+L15</f>
        <v>CREDITO</v>
      </c>
      <c r="M17" s="193" t="s">
        <v>688</v>
      </c>
      <c r="N17" s="189">
        <v>30</v>
      </c>
      <c r="O17" s="206" t="s">
        <v>699</v>
      </c>
      <c r="P17" s="194"/>
      <c r="Q17" s="194"/>
      <c r="R17" s="194"/>
      <c r="S17" s="194"/>
      <c r="T17" s="194" t="str">
        <f t="shared" si="0"/>
        <v>30,857.00</v>
      </c>
    </row>
    <row r="18" spans="4:20" s="203" customFormat="1" ht="138" customHeight="1" x14ac:dyDescent="0.3">
      <c r="D18" s="185" t="s">
        <v>700</v>
      </c>
      <c r="E18" s="199">
        <v>44341</v>
      </c>
      <c r="F18" s="187" t="s">
        <v>701</v>
      </c>
      <c r="G18" s="188" t="s">
        <v>702</v>
      </c>
      <c r="H18" s="201">
        <v>44330</v>
      </c>
      <c r="I18" s="196" t="s">
        <v>703</v>
      </c>
      <c r="J18" s="197" t="s">
        <v>704</v>
      </c>
      <c r="K18" s="198">
        <v>150000</v>
      </c>
      <c r="L18" s="192" t="str">
        <f>+L14</f>
        <v>CREDITO</v>
      </c>
      <c r="M18" s="193" t="s">
        <v>705</v>
      </c>
      <c r="N18" s="189">
        <v>30</v>
      </c>
      <c r="O18" s="194">
        <v>120000</v>
      </c>
      <c r="P18" s="194"/>
      <c r="Q18" s="194"/>
      <c r="R18" s="194"/>
      <c r="S18" s="194"/>
      <c r="T18" s="194">
        <f t="shared" si="0"/>
        <v>120000</v>
      </c>
    </row>
    <row r="19" spans="4:20" s="203" customFormat="1" ht="108" customHeight="1" x14ac:dyDescent="0.3">
      <c r="D19" s="185" t="s">
        <v>706</v>
      </c>
      <c r="E19" s="199">
        <v>44372</v>
      </c>
      <c r="F19" s="187" t="s">
        <v>707</v>
      </c>
      <c r="G19" s="188" t="s">
        <v>708</v>
      </c>
      <c r="H19" s="201">
        <f t="shared" ref="H19:H25" si="1">+E19</f>
        <v>44372</v>
      </c>
      <c r="I19" s="189" t="s">
        <v>667</v>
      </c>
      <c r="J19" s="197" t="s">
        <v>709</v>
      </c>
      <c r="K19" s="207" t="s">
        <v>710</v>
      </c>
      <c r="L19" s="192" t="str">
        <f>+L15</f>
        <v>CREDITO</v>
      </c>
      <c r="M19" s="193" t="s">
        <v>670</v>
      </c>
      <c r="N19" s="189">
        <v>5</v>
      </c>
      <c r="O19" s="191" t="s">
        <v>710</v>
      </c>
      <c r="P19" s="194"/>
      <c r="Q19" s="194"/>
      <c r="R19" s="194"/>
      <c r="S19" s="194"/>
      <c r="T19" s="194" t="str">
        <f t="shared" si="0"/>
        <v>30,470.99</v>
      </c>
    </row>
    <row r="20" spans="4:20" s="203" customFormat="1" ht="108" customHeight="1" x14ac:dyDescent="0.3">
      <c r="D20" s="185" t="s">
        <v>711</v>
      </c>
      <c r="E20" s="199">
        <v>44363</v>
      </c>
      <c r="F20" s="187" t="s">
        <v>712</v>
      </c>
      <c r="G20" s="208" t="s">
        <v>713</v>
      </c>
      <c r="H20" s="209">
        <f t="shared" si="1"/>
        <v>44363</v>
      </c>
      <c r="I20" s="210" t="s">
        <v>714</v>
      </c>
      <c r="J20" s="211" t="s">
        <v>715</v>
      </c>
      <c r="K20" s="212" t="s">
        <v>716</v>
      </c>
      <c r="L20" s="213" t="str">
        <f t="shared" ref="L20:L23" si="2">+L16</f>
        <v>CREDITO</v>
      </c>
      <c r="M20" s="214" t="s">
        <v>717</v>
      </c>
      <c r="N20" s="215">
        <v>14</v>
      </c>
      <c r="O20" s="216" t="s">
        <v>716</v>
      </c>
      <c r="P20" s="217"/>
      <c r="Q20" s="217"/>
      <c r="R20" s="194"/>
      <c r="S20" s="194"/>
      <c r="T20" s="218" t="s">
        <v>716</v>
      </c>
    </row>
    <row r="21" spans="4:20" s="203" customFormat="1" ht="108" customHeight="1" x14ac:dyDescent="0.3">
      <c r="D21" s="185" t="s">
        <v>718</v>
      </c>
      <c r="E21" s="199">
        <v>44364</v>
      </c>
      <c r="F21" s="219" t="s">
        <v>719</v>
      </c>
      <c r="G21" s="188" t="s">
        <v>720</v>
      </c>
      <c r="H21" s="201">
        <f t="shared" si="1"/>
        <v>44364</v>
      </c>
      <c r="I21" s="220" t="s">
        <v>721</v>
      </c>
      <c r="J21" s="197" t="s">
        <v>722</v>
      </c>
      <c r="K21" s="207" t="s">
        <v>723</v>
      </c>
      <c r="L21" s="192" t="str">
        <f t="shared" si="2"/>
        <v>CREDITO</v>
      </c>
      <c r="M21" s="193" t="s">
        <v>724</v>
      </c>
      <c r="N21" s="189">
        <v>13</v>
      </c>
      <c r="O21" s="191" t="s">
        <v>723</v>
      </c>
      <c r="P21" s="194"/>
      <c r="Q21" s="194"/>
      <c r="R21" s="221"/>
      <c r="S21" s="194"/>
      <c r="T21" s="194" t="str">
        <f>+O21</f>
        <v>27,544.00</v>
      </c>
    </row>
    <row r="22" spans="4:20" s="203" customFormat="1" ht="108" customHeight="1" x14ac:dyDescent="0.3">
      <c r="D22" s="185" t="s">
        <v>725</v>
      </c>
      <c r="E22" s="199">
        <f>+E21</f>
        <v>44364</v>
      </c>
      <c r="F22" s="187" t="s">
        <v>726</v>
      </c>
      <c r="G22" s="222" t="s">
        <v>727</v>
      </c>
      <c r="H22" s="223">
        <f t="shared" si="1"/>
        <v>44364</v>
      </c>
      <c r="I22" s="224" t="s">
        <v>728</v>
      </c>
      <c r="J22" s="225" t="s">
        <v>729</v>
      </c>
      <c r="K22" s="226" t="s">
        <v>730</v>
      </c>
      <c r="L22" s="227" t="str">
        <f t="shared" si="2"/>
        <v>CREDITO</v>
      </c>
      <c r="M22" s="228" t="s">
        <v>731</v>
      </c>
      <c r="N22" s="224">
        <v>13</v>
      </c>
      <c r="O22" s="229" t="s">
        <v>730</v>
      </c>
      <c r="P22" s="230"/>
      <c r="Q22" s="230"/>
      <c r="R22" s="194"/>
      <c r="S22" s="194"/>
      <c r="T22" s="207" t="s">
        <v>730</v>
      </c>
    </row>
    <row r="23" spans="4:20" s="203" customFormat="1" ht="122.25" customHeight="1" x14ac:dyDescent="0.3">
      <c r="D23" s="185" t="s">
        <v>732</v>
      </c>
      <c r="E23" s="199">
        <v>44364</v>
      </c>
      <c r="F23" s="187" t="s">
        <v>733</v>
      </c>
      <c r="G23" s="188" t="s">
        <v>734</v>
      </c>
      <c r="H23" s="201">
        <f t="shared" si="1"/>
        <v>44364</v>
      </c>
      <c r="I23" s="196" t="s">
        <v>735</v>
      </c>
      <c r="J23" s="197" t="s">
        <v>736</v>
      </c>
      <c r="K23" s="207" t="s">
        <v>737</v>
      </c>
      <c r="L23" s="192" t="str">
        <f t="shared" si="2"/>
        <v>CREDITO</v>
      </c>
      <c r="M23" s="214" t="s">
        <v>738</v>
      </c>
      <c r="N23" s="189">
        <v>13</v>
      </c>
      <c r="O23" s="191" t="s">
        <v>737</v>
      </c>
      <c r="P23" s="194"/>
      <c r="Q23" s="194"/>
      <c r="R23" s="194"/>
      <c r="S23" s="194"/>
      <c r="T23" s="194" t="str">
        <f>+O23</f>
        <v>56,111.52</v>
      </c>
    </row>
    <row r="24" spans="4:20" s="203" customFormat="1" ht="122.25" customHeight="1" x14ac:dyDescent="0.3">
      <c r="D24" s="185" t="s">
        <v>739</v>
      </c>
      <c r="E24" s="199">
        <v>44365</v>
      </c>
      <c r="F24" s="187" t="s">
        <v>740</v>
      </c>
      <c r="G24" s="188" t="s">
        <v>741</v>
      </c>
      <c r="H24" s="201">
        <f t="shared" si="1"/>
        <v>44365</v>
      </c>
      <c r="I24" s="196" t="s">
        <v>742</v>
      </c>
      <c r="J24" s="190" t="s">
        <v>743</v>
      </c>
      <c r="K24" s="207" t="s">
        <v>744</v>
      </c>
      <c r="L24" s="192" t="str">
        <f>+L23</f>
        <v>CREDITO</v>
      </c>
      <c r="M24" s="193" t="s">
        <v>301</v>
      </c>
      <c r="N24" s="189">
        <v>12</v>
      </c>
      <c r="O24" s="191" t="str">
        <f>+K24</f>
        <v>23,280.03 </v>
      </c>
      <c r="P24" s="194"/>
      <c r="Q24" s="194"/>
      <c r="R24" s="194"/>
      <c r="S24" s="194"/>
      <c r="T24" s="194" t="str">
        <f>+O24</f>
        <v>23,280.03 </v>
      </c>
    </row>
    <row r="25" spans="4:20" s="203" customFormat="1" ht="122.25" customHeight="1" x14ac:dyDescent="0.3">
      <c r="D25" s="185" t="s">
        <v>745</v>
      </c>
      <c r="E25" s="199">
        <v>44346</v>
      </c>
      <c r="F25" s="187" t="s">
        <v>746</v>
      </c>
      <c r="G25" s="188" t="s">
        <v>747</v>
      </c>
      <c r="H25" s="201">
        <f t="shared" si="1"/>
        <v>44346</v>
      </c>
      <c r="I25" s="196" t="s">
        <v>748</v>
      </c>
      <c r="J25" s="190" t="s">
        <v>749</v>
      </c>
      <c r="K25" s="231">
        <v>110000</v>
      </c>
      <c r="L25" s="192" t="str">
        <f>+L24</f>
        <v>CREDITO</v>
      </c>
      <c r="M25" s="193" t="s">
        <v>750</v>
      </c>
      <c r="N25" s="189">
        <v>30</v>
      </c>
      <c r="O25" s="191">
        <v>110000</v>
      </c>
      <c r="P25" s="194"/>
      <c r="Q25" s="194"/>
      <c r="R25" s="194"/>
      <c r="S25" s="194"/>
      <c r="T25" s="194">
        <v>110000</v>
      </c>
    </row>
    <row r="26" spans="4:20" s="234" customFormat="1" ht="35.25" customHeight="1" x14ac:dyDescent="0.4">
      <c r="D26" s="306" t="s">
        <v>751</v>
      </c>
      <c r="E26" s="306"/>
      <c r="F26" s="306"/>
      <c r="G26" s="306"/>
      <c r="H26" s="306"/>
      <c r="I26" s="306"/>
      <c r="J26" s="306"/>
      <c r="K26" s="306"/>
      <c r="L26" s="306"/>
      <c r="M26" s="306"/>
      <c r="N26" s="232"/>
      <c r="O26" s="233">
        <f>SUM(O12:O25)</f>
        <v>1032272.46</v>
      </c>
      <c r="P26" s="233">
        <f>SUM(P12:P18)</f>
        <v>0</v>
      </c>
      <c r="Q26" s="233">
        <f>SUM(Q12:Q18)</f>
        <v>0</v>
      </c>
      <c r="R26" s="233">
        <f>SUM(R12:R18)</f>
        <v>0</v>
      </c>
      <c r="S26" s="233">
        <f>SUM(S12:S18)</f>
        <v>0</v>
      </c>
      <c r="T26" s="233">
        <f>SUM(T12:T25)</f>
        <v>1032272.46</v>
      </c>
    </row>
    <row r="27" spans="4:20" s="234" customFormat="1" ht="22.5" customHeight="1" x14ac:dyDescent="0.4"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6"/>
      <c r="O27" s="237"/>
      <c r="P27" s="237"/>
      <c r="Q27" s="237"/>
      <c r="R27" s="237"/>
      <c r="S27" s="237"/>
      <c r="T27" s="237"/>
    </row>
    <row r="28" spans="4:20" s="234" customFormat="1" ht="22.5" customHeight="1" x14ac:dyDescent="0.3"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9"/>
      <c r="O28" s="240"/>
      <c r="P28" s="240"/>
      <c r="Q28" s="240"/>
      <c r="R28" s="240"/>
      <c r="S28" s="240"/>
      <c r="T28" s="240"/>
    </row>
    <row r="29" spans="4:20" s="234" customFormat="1" ht="22.5" customHeight="1" x14ac:dyDescent="0.3"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9"/>
      <c r="O29" s="240"/>
      <c r="P29" s="240"/>
      <c r="Q29" s="240"/>
      <c r="R29" s="240"/>
      <c r="S29" s="240"/>
      <c r="T29" s="240"/>
    </row>
    <row r="30" spans="4:20" s="234" customFormat="1" ht="22.5" customHeight="1" x14ac:dyDescent="0.3"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9"/>
      <c r="O30" s="240"/>
      <c r="P30" s="240"/>
      <c r="Q30" s="240"/>
      <c r="R30" s="240"/>
      <c r="S30" s="240"/>
      <c r="T30" s="240"/>
    </row>
    <row r="31" spans="4:20" s="234" customFormat="1" ht="22.5" customHeight="1" x14ac:dyDescent="0.3"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9"/>
      <c r="O31" s="240"/>
      <c r="P31" s="240"/>
      <c r="Q31" s="240"/>
      <c r="R31" s="240"/>
      <c r="S31" s="240"/>
      <c r="T31" s="240"/>
    </row>
    <row r="32" spans="4:20" s="234" customFormat="1" ht="22.5" customHeight="1" x14ac:dyDescent="0.3"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9"/>
      <c r="O32" s="240"/>
      <c r="P32" s="240"/>
      <c r="Q32" s="240"/>
      <c r="R32" s="240"/>
      <c r="S32" s="240"/>
      <c r="T32" s="240"/>
    </row>
    <row r="33" spans="4:20" s="234" customFormat="1" ht="22.5" customHeight="1" x14ac:dyDescent="0.3"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9"/>
      <c r="O33" s="240"/>
      <c r="P33" s="240"/>
      <c r="Q33" s="240"/>
      <c r="R33" s="240"/>
      <c r="S33" s="240"/>
      <c r="T33" s="240"/>
    </row>
    <row r="34" spans="4:20" s="234" customFormat="1" ht="22.5" customHeight="1" x14ac:dyDescent="0.3"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9"/>
      <c r="O34" s="240"/>
      <c r="P34" s="240"/>
      <c r="Q34" s="240"/>
      <c r="R34" s="240"/>
      <c r="S34" s="240"/>
      <c r="T34" s="240"/>
    </row>
    <row r="35" spans="4:20" s="234" customFormat="1" ht="22.5" customHeight="1" x14ac:dyDescent="0.3"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9"/>
      <c r="O35" s="240"/>
      <c r="P35" s="240"/>
      <c r="Q35" s="240"/>
      <c r="R35" s="240"/>
      <c r="S35" s="240"/>
      <c r="T35" s="240"/>
    </row>
    <row r="36" spans="4:20" s="242" customFormat="1" ht="23.25" x14ac:dyDescent="0.35">
      <c r="D36" s="241"/>
      <c r="E36" s="241"/>
      <c r="J36" s="243"/>
      <c r="K36" s="244"/>
      <c r="L36" s="245"/>
      <c r="M36" s="245"/>
      <c r="S36" s="241"/>
      <c r="T36" s="241"/>
    </row>
    <row r="37" spans="4:20" s="242" customFormat="1" ht="23.25" x14ac:dyDescent="0.35">
      <c r="D37" s="241"/>
      <c r="E37" s="241"/>
      <c r="F37" s="245"/>
      <c r="G37" s="245"/>
      <c r="H37" s="119"/>
      <c r="I37" s="246"/>
      <c r="J37" s="247"/>
      <c r="K37" s="244"/>
      <c r="L37" s="245"/>
      <c r="M37" s="245"/>
      <c r="N37" s="245"/>
      <c r="O37" s="247"/>
      <c r="P37" s="119"/>
      <c r="Q37" s="119"/>
      <c r="R37" s="245"/>
      <c r="S37" s="241"/>
      <c r="T37" s="241"/>
    </row>
    <row r="38" spans="4:20" s="242" customFormat="1" ht="23.25" x14ac:dyDescent="0.35">
      <c r="D38" s="241"/>
      <c r="E38" s="241"/>
      <c r="F38" s="300"/>
      <c r="G38" s="300"/>
      <c r="H38" s="300"/>
      <c r="I38" s="300"/>
      <c r="J38" s="263"/>
      <c r="K38" s="244"/>
      <c r="L38" s="245"/>
      <c r="M38" s="245"/>
      <c r="N38" s="300"/>
      <c r="O38" s="300"/>
      <c r="P38" s="300"/>
      <c r="Q38" s="300"/>
      <c r="R38" s="300"/>
      <c r="S38" s="241"/>
      <c r="T38" s="241"/>
    </row>
    <row r="39" spans="4:20" s="242" customFormat="1" ht="26.25" x14ac:dyDescent="0.4">
      <c r="D39" s="241"/>
      <c r="E39" s="241"/>
      <c r="F39" s="307" t="s">
        <v>752</v>
      </c>
      <c r="G39" s="307"/>
      <c r="H39" s="307"/>
      <c r="I39" s="307"/>
      <c r="K39" s="264" t="s">
        <v>757</v>
      </c>
      <c r="O39" s="245"/>
      <c r="P39" s="265" t="s">
        <v>756</v>
      </c>
      <c r="Q39" s="265"/>
      <c r="S39" s="241"/>
      <c r="T39" s="241"/>
    </row>
    <row r="40" spans="4:20" s="242" customFormat="1" ht="22.5" customHeight="1" x14ac:dyDescent="0.4">
      <c r="D40" s="241"/>
      <c r="E40" s="241"/>
      <c r="F40" s="302" t="s">
        <v>4</v>
      </c>
      <c r="G40" s="302"/>
      <c r="H40" s="302"/>
      <c r="I40" s="302"/>
      <c r="K40" s="248" t="s">
        <v>3</v>
      </c>
      <c r="O40" s="245"/>
      <c r="P40" s="248" t="s">
        <v>2</v>
      </c>
      <c r="Q40" s="248"/>
      <c r="S40" s="241"/>
      <c r="T40" s="241"/>
    </row>
    <row r="41" spans="4:20" s="242" customFormat="1" ht="26.25" x14ac:dyDescent="0.4">
      <c r="D41" s="241"/>
      <c r="E41" s="241"/>
      <c r="F41" s="302" t="s">
        <v>1</v>
      </c>
      <c r="G41" s="302"/>
      <c r="H41" s="302"/>
      <c r="I41" s="302"/>
      <c r="K41" s="248" t="s">
        <v>755</v>
      </c>
      <c r="O41" s="245"/>
      <c r="P41" s="248" t="s">
        <v>0</v>
      </c>
      <c r="Q41" s="248"/>
      <c r="S41" s="241"/>
      <c r="T41" s="241"/>
    </row>
    <row r="42" spans="4:20" s="242" customFormat="1" ht="26.25" x14ac:dyDescent="0.4">
      <c r="D42" s="241"/>
      <c r="E42" s="241"/>
      <c r="F42" s="248"/>
      <c r="G42" s="248"/>
      <c r="H42" s="248"/>
      <c r="I42" s="248"/>
      <c r="J42" s="243"/>
      <c r="K42" s="244"/>
      <c r="L42" s="245"/>
      <c r="M42" s="248"/>
      <c r="N42" s="248"/>
      <c r="O42" s="248"/>
      <c r="P42" s="248"/>
      <c r="Q42" s="248"/>
      <c r="S42" s="241"/>
      <c r="T42" s="241"/>
    </row>
    <row r="43" spans="4:20" s="242" customFormat="1" ht="26.25" x14ac:dyDescent="0.4">
      <c r="D43" s="241"/>
      <c r="E43" s="241"/>
      <c r="F43" s="248"/>
      <c r="G43" s="248"/>
      <c r="H43" s="248"/>
      <c r="I43" s="248"/>
      <c r="J43" s="243"/>
      <c r="K43" s="244"/>
      <c r="L43" s="245"/>
      <c r="M43" s="245"/>
      <c r="N43" s="248"/>
      <c r="O43" s="248"/>
      <c r="P43" s="248"/>
      <c r="Q43" s="248"/>
      <c r="R43" s="248"/>
      <c r="S43" s="241"/>
      <c r="T43" s="241"/>
    </row>
    <row r="44" spans="4:20" s="242" customFormat="1" ht="26.25" x14ac:dyDescent="0.4">
      <c r="D44" s="241"/>
      <c r="E44" s="241"/>
      <c r="F44" s="248"/>
      <c r="G44" s="248"/>
      <c r="H44" s="248"/>
      <c r="I44" s="248"/>
      <c r="J44" s="243"/>
      <c r="K44" s="244"/>
      <c r="L44" s="245"/>
      <c r="M44" s="245"/>
      <c r="N44" s="248"/>
      <c r="O44" s="248"/>
      <c r="P44" s="248"/>
      <c r="Q44" s="248"/>
      <c r="R44" s="248"/>
      <c r="S44" s="241"/>
      <c r="T44" s="241"/>
    </row>
    <row r="45" spans="4:20" s="242" customFormat="1" ht="26.25" x14ac:dyDescent="0.4">
      <c r="D45" s="241"/>
      <c r="E45" s="241"/>
      <c r="F45" s="248"/>
      <c r="G45" s="248"/>
      <c r="H45" s="248"/>
      <c r="I45" s="248"/>
      <c r="J45" s="243"/>
      <c r="K45" s="244"/>
      <c r="L45" s="245"/>
      <c r="M45" s="245"/>
      <c r="N45" s="248"/>
      <c r="O45" s="248"/>
      <c r="P45" s="248"/>
      <c r="Q45" s="248"/>
      <c r="R45" s="248"/>
      <c r="S45" s="241"/>
      <c r="T45" s="241"/>
    </row>
    <row r="46" spans="4:20" s="242" customFormat="1" ht="26.25" x14ac:dyDescent="0.4">
      <c r="D46" s="241"/>
      <c r="E46" s="241"/>
      <c r="F46" s="248"/>
      <c r="G46" s="248"/>
      <c r="H46" s="248"/>
      <c r="I46" s="248"/>
      <c r="J46" s="243"/>
      <c r="K46" s="244"/>
      <c r="L46" s="245"/>
      <c r="M46" s="245"/>
      <c r="N46" s="248"/>
      <c r="O46" s="248"/>
      <c r="P46" s="248"/>
      <c r="Q46" s="248"/>
      <c r="R46" s="248"/>
      <c r="S46" s="241"/>
      <c r="T46" s="241"/>
    </row>
    <row r="47" spans="4:20" s="242" customFormat="1" ht="26.25" x14ac:dyDescent="0.4">
      <c r="D47" s="241"/>
      <c r="E47" s="241"/>
      <c r="F47" s="248"/>
      <c r="G47" s="248"/>
      <c r="H47" s="248"/>
      <c r="I47" s="248"/>
      <c r="J47" s="243"/>
      <c r="K47" s="244"/>
      <c r="L47" s="245"/>
      <c r="M47" s="245"/>
      <c r="N47" s="248"/>
      <c r="O47" s="248"/>
      <c r="P47" s="248"/>
      <c r="Q47" s="248"/>
      <c r="R47" s="248"/>
      <c r="S47" s="241"/>
      <c r="T47" s="241"/>
    </row>
    <row r="48" spans="4:20" s="242" customFormat="1" ht="26.25" x14ac:dyDescent="0.4">
      <c r="D48" s="241"/>
      <c r="E48" s="241"/>
      <c r="F48" s="248"/>
      <c r="G48" s="248"/>
      <c r="H48" s="248"/>
      <c r="I48" s="248"/>
      <c r="J48" s="243"/>
      <c r="K48" s="244"/>
      <c r="L48" s="245"/>
      <c r="M48" s="245"/>
      <c r="N48" s="248"/>
      <c r="O48" s="248"/>
      <c r="P48" s="248"/>
      <c r="Q48" s="248"/>
      <c r="R48" s="248"/>
      <c r="S48" s="241"/>
      <c r="T48" s="241"/>
    </row>
    <row r="49" spans="4:20" s="242" customFormat="1" ht="26.25" x14ac:dyDescent="0.4">
      <c r="D49" s="241"/>
      <c r="E49" s="241"/>
      <c r="F49" s="248"/>
      <c r="G49" s="248"/>
      <c r="H49" s="248"/>
      <c r="I49" s="248"/>
      <c r="J49" s="243"/>
      <c r="K49" s="244"/>
      <c r="L49" s="245"/>
      <c r="M49" s="245"/>
      <c r="N49" s="248"/>
      <c r="O49" s="248"/>
      <c r="P49" s="248"/>
      <c r="Q49" s="248"/>
      <c r="R49" s="248"/>
      <c r="S49" s="241"/>
      <c r="T49" s="241"/>
    </row>
    <row r="50" spans="4:20" s="242" customFormat="1" ht="26.25" x14ac:dyDescent="0.4">
      <c r="D50" s="241"/>
      <c r="E50" s="241"/>
      <c r="F50" s="248"/>
      <c r="G50" s="248"/>
      <c r="H50" s="248"/>
      <c r="I50" s="248"/>
      <c r="J50" s="243"/>
      <c r="K50" s="244"/>
      <c r="L50" s="245"/>
      <c r="M50" s="245"/>
      <c r="N50" s="248"/>
      <c r="O50" s="248"/>
      <c r="P50" s="248"/>
      <c r="Q50" s="248"/>
      <c r="R50" s="248"/>
      <c r="S50" s="241"/>
      <c r="T50" s="241"/>
    </row>
    <row r="51" spans="4:20" s="242" customFormat="1" ht="26.25" x14ac:dyDescent="0.4">
      <c r="D51" s="241"/>
      <c r="E51" s="241"/>
      <c r="F51" s="248"/>
      <c r="G51" s="248"/>
      <c r="H51" s="248"/>
      <c r="I51" s="248"/>
      <c r="J51" s="243"/>
      <c r="K51" s="244"/>
      <c r="L51" s="245"/>
      <c r="M51" s="245"/>
      <c r="N51" s="248"/>
      <c r="O51" s="248"/>
      <c r="P51" s="248"/>
      <c r="Q51" s="248"/>
      <c r="R51" s="248"/>
      <c r="S51" s="241"/>
      <c r="T51" s="241"/>
    </row>
    <row r="52" spans="4:20" s="242" customFormat="1" ht="26.25" x14ac:dyDescent="0.4">
      <c r="D52" s="241"/>
      <c r="E52" s="241"/>
      <c r="F52" s="248"/>
      <c r="G52" s="248"/>
      <c r="H52" s="248"/>
      <c r="I52" s="248"/>
      <c r="J52" s="243"/>
      <c r="K52" s="244"/>
      <c r="L52" s="245"/>
      <c r="M52" s="245"/>
      <c r="N52" s="248"/>
      <c r="O52" s="248"/>
      <c r="P52" s="248"/>
      <c r="Q52" s="248"/>
      <c r="R52" s="248"/>
      <c r="S52" s="241"/>
      <c r="T52" s="241"/>
    </row>
    <row r="53" spans="4:20" s="242" customFormat="1" ht="26.25" x14ac:dyDescent="0.4">
      <c r="D53" s="241"/>
      <c r="E53" s="241"/>
      <c r="F53" s="248"/>
      <c r="G53" s="248"/>
      <c r="H53" s="248"/>
      <c r="I53" s="248"/>
      <c r="J53" s="243"/>
      <c r="K53" s="244"/>
      <c r="L53" s="245"/>
      <c r="M53" s="245"/>
      <c r="N53" s="248"/>
      <c r="O53" s="248"/>
      <c r="P53" s="248"/>
      <c r="Q53" s="248"/>
      <c r="R53" s="248"/>
      <c r="S53" s="241"/>
      <c r="T53" s="241"/>
    </row>
    <row r="54" spans="4:20" s="242" customFormat="1" ht="26.25" x14ac:dyDescent="0.4">
      <c r="D54" s="241"/>
      <c r="E54" s="241"/>
      <c r="F54" s="248"/>
      <c r="G54" s="248"/>
      <c r="H54" s="248"/>
      <c r="I54" s="248"/>
      <c r="J54" s="243"/>
      <c r="K54" s="244"/>
      <c r="L54" s="245"/>
      <c r="M54" s="245"/>
      <c r="N54" s="248"/>
      <c r="O54" s="248"/>
      <c r="P54" s="248"/>
      <c r="Q54" s="248"/>
      <c r="R54" s="248"/>
      <c r="S54" s="241"/>
      <c r="T54" s="241"/>
    </row>
    <row r="55" spans="4:20" s="242" customFormat="1" ht="26.25" x14ac:dyDescent="0.4">
      <c r="D55" s="241"/>
      <c r="E55" s="241"/>
      <c r="F55" s="248"/>
      <c r="G55" s="248"/>
      <c r="H55" s="248"/>
      <c r="I55" s="248"/>
      <c r="J55" s="243"/>
      <c r="K55" s="244"/>
      <c r="L55" s="245"/>
      <c r="M55" s="245"/>
      <c r="N55" s="248"/>
      <c r="O55" s="248"/>
      <c r="P55" s="248"/>
      <c r="Q55" s="248"/>
      <c r="R55" s="248"/>
      <c r="S55" s="241"/>
      <c r="T55" s="241"/>
    </row>
    <row r="56" spans="4:20" s="242" customFormat="1" ht="26.25" x14ac:dyDescent="0.4">
      <c r="D56" s="241"/>
      <c r="E56" s="241"/>
      <c r="F56" s="248"/>
      <c r="G56" s="248"/>
      <c r="H56" s="248"/>
      <c r="I56" s="248"/>
      <c r="J56" s="243"/>
      <c r="K56" s="244"/>
      <c r="L56" s="245"/>
      <c r="M56" s="245"/>
      <c r="N56" s="248"/>
      <c r="O56" s="248"/>
      <c r="P56" s="248"/>
      <c r="Q56" s="248"/>
      <c r="R56" s="248"/>
      <c r="S56" s="241"/>
      <c r="T56" s="241"/>
    </row>
    <row r="57" spans="4:20" s="242" customFormat="1" ht="26.25" x14ac:dyDescent="0.4">
      <c r="D57" s="241"/>
      <c r="E57" s="241"/>
      <c r="F57" s="248"/>
      <c r="G57" s="248"/>
      <c r="H57" s="248"/>
      <c r="I57" s="248"/>
      <c r="J57" s="243"/>
      <c r="K57" s="244"/>
      <c r="L57" s="245"/>
      <c r="M57" s="245"/>
      <c r="N57" s="248"/>
      <c r="O57" s="248"/>
      <c r="P57" s="248"/>
      <c r="Q57" s="248"/>
      <c r="R57" s="248"/>
      <c r="S57" s="241"/>
      <c r="T57" s="241"/>
    </row>
    <row r="58" spans="4:20" s="242" customFormat="1" ht="26.25" x14ac:dyDescent="0.4">
      <c r="D58" s="241"/>
      <c r="E58" s="241"/>
      <c r="F58" s="248"/>
      <c r="G58" s="248"/>
      <c r="H58" s="248"/>
      <c r="I58" s="248"/>
      <c r="J58" s="243"/>
      <c r="K58" s="244"/>
      <c r="L58" s="245"/>
      <c r="M58" s="245"/>
      <c r="N58" s="248"/>
      <c r="O58" s="248"/>
      <c r="P58" s="248"/>
      <c r="Q58" s="248"/>
      <c r="R58" s="248"/>
      <c r="S58" s="241"/>
      <c r="T58" s="241"/>
    </row>
    <row r="59" spans="4:20" s="242" customFormat="1" ht="26.25" x14ac:dyDescent="0.4">
      <c r="D59" s="241"/>
      <c r="E59" s="241"/>
      <c r="F59" s="248"/>
      <c r="G59" s="248"/>
      <c r="H59" s="248"/>
      <c r="I59" s="248"/>
      <c r="J59" s="243"/>
      <c r="K59" s="244"/>
      <c r="L59" s="245"/>
      <c r="M59" s="245"/>
      <c r="N59" s="248"/>
      <c r="O59" s="248"/>
      <c r="P59" s="248"/>
      <c r="Q59" s="248"/>
      <c r="R59" s="248"/>
      <c r="S59" s="241"/>
      <c r="T59" s="241"/>
    </row>
    <row r="60" spans="4:20" s="242" customFormat="1" ht="26.25" x14ac:dyDescent="0.4">
      <c r="D60" s="241"/>
      <c r="E60" s="241"/>
      <c r="F60" s="248"/>
      <c r="G60" s="248"/>
      <c r="H60" s="248"/>
      <c r="I60" s="248"/>
      <c r="J60" s="243"/>
      <c r="K60" s="244"/>
      <c r="L60" s="245"/>
      <c r="M60" s="245"/>
      <c r="N60" s="248"/>
      <c r="O60" s="248"/>
      <c r="P60" s="248"/>
      <c r="Q60" s="248"/>
      <c r="R60" s="248"/>
      <c r="S60" s="241"/>
      <c r="T60" s="241"/>
    </row>
    <row r="61" spans="4:20" s="242" customFormat="1" ht="26.25" x14ac:dyDescent="0.4">
      <c r="D61" s="241"/>
      <c r="E61" s="241"/>
      <c r="F61" s="248"/>
      <c r="G61" s="248"/>
      <c r="H61" s="248"/>
      <c r="I61" s="248"/>
      <c r="J61" s="243"/>
      <c r="K61" s="244"/>
      <c r="L61" s="245"/>
      <c r="M61" s="245"/>
      <c r="N61" s="248"/>
      <c r="O61" s="248"/>
      <c r="P61" s="248"/>
      <c r="Q61" s="248"/>
      <c r="R61" s="248"/>
      <c r="S61" s="241"/>
      <c r="T61" s="241"/>
    </row>
    <row r="62" spans="4:20" s="242" customFormat="1" ht="26.25" x14ac:dyDescent="0.4">
      <c r="D62" s="241"/>
      <c r="E62" s="241"/>
      <c r="F62" s="248"/>
      <c r="G62" s="248"/>
      <c r="H62" s="248"/>
      <c r="I62" s="248"/>
      <c r="J62" s="243"/>
      <c r="K62" s="244"/>
      <c r="L62" s="245"/>
      <c r="M62" s="245"/>
      <c r="N62" s="248"/>
      <c r="O62" s="248"/>
      <c r="P62" s="248"/>
      <c r="Q62" s="248"/>
      <c r="R62" s="248"/>
      <c r="S62" s="241"/>
      <c r="T62" s="241"/>
    </row>
    <row r="63" spans="4:20" s="242" customFormat="1" ht="26.25" x14ac:dyDescent="0.4">
      <c r="D63" s="241"/>
      <c r="E63" s="241"/>
      <c r="F63" s="248"/>
      <c r="G63" s="248"/>
      <c r="H63" s="248"/>
      <c r="I63" s="248"/>
      <c r="J63" s="243"/>
      <c r="K63" s="244"/>
      <c r="L63" s="245"/>
      <c r="M63" s="245"/>
      <c r="N63" s="248"/>
      <c r="O63" s="248"/>
      <c r="P63" s="248"/>
      <c r="Q63" s="248"/>
      <c r="R63" s="248"/>
      <c r="S63" s="241"/>
      <c r="T63" s="241"/>
    </row>
    <row r="64" spans="4:20" s="242" customFormat="1" ht="26.25" x14ac:dyDescent="0.4">
      <c r="D64" s="241"/>
      <c r="E64" s="241"/>
      <c r="F64" s="248"/>
      <c r="G64" s="248"/>
      <c r="H64" s="248"/>
      <c r="I64" s="248"/>
      <c r="J64" s="243"/>
      <c r="K64" s="244"/>
      <c r="L64" s="245"/>
      <c r="M64" s="245"/>
      <c r="N64" s="248"/>
      <c r="O64" s="248"/>
      <c r="P64" s="248"/>
      <c r="Q64" s="248"/>
      <c r="R64" s="248"/>
      <c r="S64" s="241"/>
      <c r="T64" s="241"/>
    </row>
    <row r="65" spans="4:20" s="242" customFormat="1" ht="26.25" x14ac:dyDescent="0.4">
      <c r="D65" s="241"/>
      <c r="E65" s="241"/>
      <c r="F65" s="248"/>
      <c r="G65" s="248"/>
      <c r="H65" s="248"/>
      <c r="I65" s="248"/>
      <c r="J65" s="243"/>
      <c r="K65" s="244"/>
      <c r="L65" s="245"/>
      <c r="M65" s="245"/>
      <c r="N65" s="248"/>
      <c r="O65" s="248"/>
      <c r="P65" s="248"/>
      <c r="Q65" s="248"/>
      <c r="R65" s="248"/>
      <c r="S65" s="241"/>
      <c r="T65" s="241"/>
    </row>
    <row r="66" spans="4:20" s="242" customFormat="1" ht="26.25" x14ac:dyDescent="0.4">
      <c r="D66" s="241"/>
      <c r="E66" s="241"/>
      <c r="F66" s="248"/>
      <c r="G66" s="248"/>
      <c r="H66" s="248"/>
      <c r="I66" s="248"/>
      <c r="J66" s="243"/>
      <c r="K66" s="244"/>
      <c r="L66" s="245"/>
      <c r="M66" s="245"/>
      <c r="N66" s="248"/>
      <c r="O66" s="248"/>
      <c r="P66" s="248"/>
      <c r="Q66" s="248"/>
      <c r="R66" s="248"/>
      <c r="S66" s="241"/>
      <c r="T66" s="241"/>
    </row>
    <row r="67" spans="4:20" s="242" customFormat="1" ht="26.25" x14ac:dyDescent="0.4">
      <c r="D67" s="241"/>
      <c r="E67" s="241"/>
      <c r="F67" s="248"/>
      <c r="G67" s="248"/>
      <c r="H67" s="248"/>
      <c r="I67" s="248"/>
      <c r="J67" s="243"/>
      <c r="K67" s="244"/>
      <c r="L67" s="245"/>
      <c r="M67" s="245"/>
      <c r="N67" s="248"/>
      <c r="O67" s="248"/>
      <c r="P67" s="248"/>
      <c r="Q67" s="248"/>
      <c r="R67" s="248"/>
      <c r="S67" s="241"/>
      <c r="T67" s="241"/>
    </row>
    <row r="68" spans="4:20" s="242" customFormat="1" ht="26.25" x14ac:dyDescent="0.4">
      <c r="D68" s="241"/>
      <c r="E68" s="241"/>
      <c r="F68" s="248"/>
      <c r="G68" s="248"/>
      <c r="H68" s="248"/>
      <c r="I68" s="248"/>
      <c r="J68" s="243"/>
      <c r="K68" s="244"/>
      <c r="L68" s="245"/>
      <c r="M68" s="245"/>
      <c r="N68" s="248"/>
      <c r="O68" s="248"/>
      <c r="P68" s="248"/>
      <c r="Q68" s="248"/>
      <c r="R68" s="248"/>
      <c r="S68" s="241"/>
      <c r="T68" s="241"/>
    </row>
    <row r="69" spans="4:20" s="242" customFormat="1" ht="26.25" x14ac:dyDescent="0.4">
      <c r="D69" s="241"/>
      <c r="E69" s="241"/>
      <c r="F69" s="248"/>
      <c r="G69" s="248"/>
      <c r="H69" s="248"/>
      <c r="I69" s="248"/>
      <c r="J69" s="243"/>
      <c r="K69" s="244"/>
      <c r="L69" s="245"/>
      <c r="M69" s="245"/>
      <c r="N69" s="248"/>
      <c r="O69" s="248"/>
      <c r="P69" s="248"/>
      <c r="Q69" s="248"/>
      <c r="R69" s="248"/>
      <c r="S69" s="241"/>
      <c r="T69" s="241"/>
    </row>
    <row r="70" spans="4:20" s="242" customFormat="1" ht="26.25" x14ac:dyDescent="0.4">
      <c r="D70" s="241"/>
      <c r="E70" s="241"/>
      <c r="F70" s="248"/>
      <c r="G70" s="248"/>
      <c r="H70" s="248"/>
      <c r="I70" s="248"/>
      <c r="J70" s="243"/>
      <c r="K70" s="244"/>
      <c r="L70" s="245"/>
      <c r="M70" s="245"/>
      <c r="N70" s="248"/>
      <c r="O70" s="248"/>
      <c r="P70" s="248"/>
      <c r="Q70" s="248"/>
      <c r="R70" s="248"/>
      <c r="S70" s="241"/>
      <c r="T70" s="241"/>
    </row>
    <row r="71" spans="4:20" s="242" customFormat="1" ht="26.25" x14ac:dyDescent="0.4">
      <c r="D71" s="241"/>
      <c r="E71" s="241"/>
      <c r="F71" s="248"/>
      <c r="G71" s="248"/>
      <c r="H71" s="248"/>
      <c r="I71" s="248"/>
      <c r="J71" s="243"/>
      <c r="K71" s="244"/>
      <c r="L71" s="245"/>
      <c r="M71" s="245"/>
      <c r="N71" s="248"/>
      <c r="O71" s="248"/>
      <c r="P71" s="248"/>
      <c r="Q71" s="248"/>
      <c r="R71" s="248"/>
      <c r="S71" s="241"/>
      <c r="T71" s="241"/>
    </row>
    <row r="72" spans="4:20" s="242" customFormat="1" ht="26.25" x14ac:dyDescent="0.4">
      <c r="D72" s="241"/>
      <c r="E72" s="241"/>
      <c r="F72" s="248"/>
      <c r="G72" s="248"/>
      <c r="H72" s="248"/>
      <c r="I72" s="248"/>
      <c r="J72" s="243"/>
      <c r="K72" s="244"/>
      <c r="L72" s="245"/>
      <c r="M72" s="245"/>
      <c r="N72" s="248"/>
      <c r="O72" s="248"/>
      <c r="P72" s="248"/>
      <c r="Q72" s="248"/>
      <c r="R72" s="248"/>
      <c r="S72" s="241"/>
      <c r="T72" s="241"/>
    </row>
    <row r="73" spans="4:20" s="242" customFormat="1" ht="26.25" x14ac:dyDescent="0.4">
      <c r="D73" s="241"/>
      <c r="E73" s="241"/>
      <c r="F73" s="247"/>
      <c r="G73" s="247"/>
      <c r="H73" s="247"/>
      <c r="I73" s="246"/>
      <c r="J73" s="249"/>
      <c r="K73" s="250"/>
      <c r="L73" s="251"/>
      <c r="M73" s="252"/>
      <c r="N73" s="248"/>
      <c r="O73" s="248"/>
      <c r="P73" s="248"/>
      <c r="Q73" s="248"/>
      <c r="R73" s="248"/>
      <c r="S73" s="241"/>
      <c r="T73" s="241"/>
    </row>
    <row r="74" spans="4:20" s="242" customFormat="1" ht="21.75" thickBot="1" x14ac:dyDescent="0.4">
      <c r="D74" s="241"/>
      <c r="E74" s="241"/>
      <c r="F74" s="253"/>
      <c r="G74" s="253"/>
      <c r="H74" s="254"/>
      <c r="I74" s="255"/>
      <c r="J74" s="256"/>
      <c r="K74" s="256"/>
      <c r="L74" s="256"/>
      <c r="M74" s="256"/>
      <c r="N74" s="256"/>
      <c r="O74" s="256"/>
      <c r="P74" s="256"/>
      <c r="Q74" s="250"/>
      <c r="R74" s="253"/>
      <c r="S74" s="241"/>
      <c r="T74" s="241"/>
    </row>
    <row r="75" spans="4:20" s="242" customFormat="1" ht="21" x14ac:dyDescent="0.35">
      <c r="D75" s="241"/>
      <c r="E75" s="241"/>
      <c r="F75" s="253"/>
      <c r="G75" s="253"/>
      <c r="H75" s="253"/>
      <c r="I75" s="303" t="s">
        <v>640</v>
      </c>
      <c r="J75" s="303"/>
      <c r="K75" s="303"/>
      <c r="L75" s="303"/>
      <c r="M75" s="303"/>
      <c r="N75" s="303"/>
      <c r="O75" s="303"/>
      <c r="P75" s="257"/>
      <c r="Q75" s="253"/>
      <c r="R75" s="253"/>
      <c r="S75" s="241"/>
      <c r="T75" s="241"/>
    </row>
    <row r="76" spans="4:20" s="242" customFormat="1" ht="21" x14ac:dyDescent="0.35">
      <c r="D76" s="241"/>
      <c r="E76" s="241"/>
      <c r="F76" s="253"/>
      <c r="G76" s="253"/>
      <c r="H76" s="253"/>
      <c r="I76" s="304" t="s">
        <v>753</v>
      </c>
      <c r="J76" s="304"/>
      <c r="K76" s="304"/>
      <c r="L76" s="304"/>
      <c r="M76" s="304"/>
      <c r="N76" s="304"/>
      <c r="O76" s="304"/>
      <c r="P76" s="258"/>
      <c r="Q76" s="253"/>
      <c r="R76" s="253"/>
      <c r="S76" s="241"/>
      <c r="T76" s="241"/>
    </row>
    <row r="77" spans="4:20" s="242" customFormat="1" ht="21" x14ac:dyDescent="0.35">
      <c r="D77" s="241"/>
      <c r="E77" s="241"/>
      <c r="F77" s="253"/>
      <c r="G77" s="253"/>
      <c r="H77" s="253"/>
      <c r="I77" s="259"/>
      <c r="J77" s="249"/>
      <c r="K77" s="250"/>
      <c r="L77" s="251"/>
      <c r="M77" s="252"/>
      <c r="N77" s="252"/>
      <c r="O77" s="249"/>
      <c r="P77" s="249"/>
      <c r="Q77" s="253"/>
      <c r="R77" s="253"/>
      <c r="S77" s="241"/>
      <c r="T77" s="241"/>
    </row>
    <row r="78" spans="4:20" s="242" customFormat="1" ht="21" x14ac:dyDescent="0.35">
      <c r="D78" s="241"/>
      <c r="E78" s="241"/>
      <c r="F78" s="253"/>
      <c r="G78" s="253"/>
      <c r="H78" s="253"/>
      <c r="I78" s="259"/>
      <c r="J78" s="249"/>
      <c r="K78" s="250"/>
      <c r="M78" s="252"/>
      <c r="N78" s="252"/>
      <c r="O78" s="249"/>
      <c r="P78" s="249"/>
      <c r="Q78" s="253"/>
      <c r="R78" s="253"/>
      <c r="S78" s="241"/>
    </row>
    <row r="79" spans="4:20" x14ac:dyDescent="0.25">
      <c r="D79" s="170"/>
      <c r="E79" s="170"/>
      <c r="F79" s="170"/>
      <c r="G79" s="170"/>
      <c r="H79" s="170"/>
      <c r="I79" s="260"/>
      <c r="J79" s="170"/>
      <c r="K79" s="172"/>
      <c r="L79" s="170"/>
      <c r="M79" s="170"/>
      <c r="N79" s="170"/>
      <c r="O79" s="170"/>
      <c r="P79" s="170"/>
      <c r="Q79" s="170"/>
      <c r="R79" s="170"/>
      <c r="S79" s="170"/>
      <c r="T79" s="170"/>
    </row>
    <row r="80" spans="4:20" x14ac:dyDescent="0.25">
      <c r="D80" s="170"/>
      <c r="E80" s="170"/>
      <c r="F80" s="170"/>
      <c r="G80" s="170"/>
      <c r="H80" s="170"/>
      <c r="I80" s="260"/>
      <c r="J80" s="170"/>
      <c r="K80" s="172"/>
      <c r="L80" s="170"/>
      <c r="M80" s="170"/>
      <c r="N80" s="170"/>
      <c r="O80" s="170"/>
      <c r="P80" s="170"/>
      <c r="Q80" s="170"/>
      <c r="R80" s="170"/>
      <c r="S80" s="170"/>
      <c r="T80" s="170"/>
    </row>
    <row r="81" spans="4:20" x14ac:dyDescent="0.25">
      <c r="D81" s="170"/>
      <c r="E81" s="170"/>
      <c r="F81" s="170"/>
      <c r="G81" s="170"/>
      <c r="H81" s="170"/>
      <c r="I81" s="171"/>
      <c r="J81" s="170"/>
      <c r="K81" s="172"/>
      <c r="L81" s="170"/>
      <c r="M81" s="170"/>
      <c r="N81" s="170"/>
      <c r="O81" s="170"/>
      <c r="P81" s="170"/>
      <c r="Q81" s="170"/>
      <c r="R81" s="170"/>
      <c r="S81" s="170"/>
      <c r="T81" s="170"/>
    </row>
  </sheetData>
  <mergeCells count="15">
    <mergeCell ref="D8:T8"/>
    <mergeCell ref="D2:T2"/>
    <mergeCell ref="D3:T3"/>
    <mergeCell ref="D4:T4"/>
    <mergeCell ref="D5:T5"/>
    <mergeCell ref="D6:T6"/>
    <mergeCell ref="F40:I40"/>
    <mergeCell ref="F41:I41"/>
    <mergeCell ref="I75:O75"/>
    <mergeCell ref="I76:O76"/>
    <mergeCell ref="D9:T9"/>
    <mergeCell ref="D26:M26"/>
    <mergeCell ref="F38:I38"/>
    <mergeCell ref="N38:R38"/>
    <mergeCell ref="F39:I39"/>
  </mergeCells>
  <printOptions horizontalCentered="1"/>
  <pageMargins left="0" right="0" top="0.39370078740157483" bottom="0.19685039370078741" header="0" footer="0.31496062992125984"/>
  <pageSetup scale="35" orientation="landscape" r:id="rId1"/>
  <rowBreaks count="1" manualBreakCount="1">
    <brk id="22" min="3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ESTADO DE SITUACION JUNIO 2021</vt:lpstr>
      <vt:lpstr>Bienes Almacen abril-junio 2021</vt:lpstr>
      <vt:lpstr>INGRESOS Y EGRESOS JUNIO</vt:lpstr>
      <vt:lpstr>CXP JUNIO 2021 </vt:lpstr>
      <vt:lpstr>'Bienes Almacen abril-junio 2021'!Área_de_impresión</vt:lpstr>
      <vt:lpstr>'CXP JUNIO 2021 '!Área_de_impresión</vt:lpstr>
      <vt:lpstr>'ESTADO DE SITUACION JUNIO 2021'!Área_de_impresión</vt:lpstr>
      <vt:lpstr>'INGRESOS Y EGRESOS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Joaquin</cp:lastModifiedBy>
  <cp:lastPrinted>2021-07-27T20:32:16Z</cp:lastPrinted>
  <dcterms:created xsi:type="dcterms:W3CDTF">2021-07-27T16:08:42Z</dcterms:created>
  <dcterms:modified xsi:type="dcterms:W3CDTF">2021-07-27T21:30:31Z</dcterms:modified>
</cp:coreProperties>
</file>