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6. JUNIO 2022\"/>
    </mc:Choice>
  </mc:AlternateContent>
  <xr:revisionPtr revIDLastSave="0" documentId="8_{2E6679A1-0C92-4809-AC01-59F4A581239D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CUENTAS X PAGAR JUNIO 2022 " sheetId="49" r:id="rId1"/>
    <sheet name="INGRESOS Y EGRESOS JUNIO 2022 " sheetId="50" r:id="rId2"/>
    <sheet name="Inventario almacen Abril-junio " sheetId="51" r:id="rId3"/>
    <sheet name="ESTADO DE SITUACION JUNIO 2022" sheetId="52" r:id="rId4"/>
  </sheets>
  <externalReferences>
    <externalReference r:id="rId5"/>
  </externalReferences>
  <definedNames>
    <definedName name="_xlnm._FilterDatabase" localSheetId="1" hidden="1">'INGRESOS Y EGRESOS JUNIO 2022 '!$F$12:$H$98</definedName>
    <definedName name="_xlnm._FilterDatabase" localSheetId="2" hidden="1">'Inventario almacen Abril-junio '!$A$12:$M$413</definedName>
    <definedName name="_xlnm.Print_Area" localSheetId="0">'CUENTAS X PAGAR JUNIO 2022 '!$C$1:$K$26</definedName>
    <definedName name="_xlnm.Print_Area" localSheetId="3">'ESTADO DE SITUACION JUNIO 2022'!$A$1:$G$66</definedName>
    <definedName name="_xlnm.Print_Area" localSheetId="1">'INGRESOS Y EGRESOS JUNIO 2022 '!$B$1:$H$103</definedName>
    <definedName name="_xlnm.Print_Area" localSheetId="2">'Inventario almacen Abril-junio '!$A$1:$M$422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2" l="1"/>
  <c r="E45" i="52" s="1"/>
  <c r="E33" i="52"/>
  <c r="D29" i="52"/>
  <c r="E30" i="52" s="1"/>
  <c r="E27" i="52"/>
  <c r="E21" i="52"/>
  <c r="E18" i="52"/>
  <c r="E37" i="52" l="1"/>
  <c r="E48" i="52" s="1"/>
  <c r="E49" i="52" s="1"/>
  <c r="E50" i="52" s="1"/>
  <c r="E36" i="52"/>
  <c r="M412" i="51" l="1"/>
  <c r="J412" i="51"/>
  <c r="G412" i="51"/>
  <c r="M411" i="51"/>
  <c r="J411" i="51"/>
  <c r="G411" i="51"/>
  <c r="M410" i="51"/>
  <c r="J410" i="51"/>
  <c r="G410" i="51"/>
  <c r="M409" i="51"/>
  <c r="J409" i="51"/>
  <c r="G409" i="51"/>
  <c r="M408" i="51"/>
  <c r="J408" i="51"/>
  <c r="G408" i="51"/>
  <c r="M407" i="51"/>
  <c r="J407" i="51"/>
  <c r="G407" i="51"/>
  <c r="M406" i="51"/>
  <c r="J406" i="51"/>
  <c r="G406" i="51"/>
  <c r="M405" i="51"/>
  <c r="J405" i="51"/>
  <c r="G405" i="51"/>
  <c r="M404" i="51"/>
  <c r="J404" i="51"/>
  <c r="G404" i="51"/>
  <c r="M403" i="51"/>
  <c r="J403" i="51"/>
  <c r="G403" i="51"/>
  <c r="M402" i="51"/>
  <c r="J402" i="51"/>
  <c r="G402" i="51"/>
  <c r="M401" i="51"/>
  <c r="J401" i="51"/>
  <c r="G401" i="51"/>
  <c r="M400" i="51"/>
  <c r="J400" i="51"/>
  <c r="G400" i="51"/>
  <c r="M399" i="51"/>
  <c r="J399" i="51"/>
  <c r="G399" i="51"/>
  <c r="M398" i="51"/>
  <c r="J398" i="51"/>
  <c r="G398" i="51"/>
  <c r="M397" i="51"/>
  <c r="J397" i="51"/>
  <c r="G397" i="51"/>
  <c r="M396" i="51"/>
  <c r="J396" i="51"/>
  <c r="G396" i="51"/>
  <c r="M395" i="51"/>
  <c r="J395" i="51"/>
  <c r="G395" i="51"/>
  <c r="M394" i="51"/>
  <c r="J394" i="51"/>
  <c r="G394" i="51"/>
  <c r="M393" i="51"/>
  <c r="J393" i="51"/>
  <c r="G393" i="51"/>
  <c r="M392" i="51"/>
  <c r="J392" i="51"/>
  <c r="G392" i="51"/>
  <c r="M391" i="51"/>
  <c r="J391" i="51"/>
  <c r="G391" i="51"/>
  <c r="M390" i="51"/>
  <c r="J390" i="51"/>
  <c r="G390" i="51"/>
  <c r="M389" i="51"/>
  <c r="J389" i="51"/>
  <c r="G389" i="51"/>
  <c r="M388" i="51"/>
  <c r="J388" i="51"/>
  <c r="G388" i="51"/>
  <c r="M387" i="51"/>
  <c r="J387" i="51"/>
  <c r="G387" i="51"/>
  <c r="M386" i="51"/>
  <c r="J386" i="51"/>
  <c r="G386" i="51"/>
  <c r="M385" i="51"/>
  <c r="J385" i="51"/>
  <c r="G385" i="51"/>
  <c r="M384" i="51"/>
  <c r="J384" i="51"/>
  <c r="G384" i="51"/>
  <c r="M383" i="51"/>
  <c r="J383" i="51"/>
  <c r="G383" i="51"/>
  <c r="M382" i="51"/>
  <c r="J382" i="51"/>
  <c r="G382" i="51"/>
  <c r="M381" i="51"/>
  <c r="J381" i="51"/>
  <c r="G381" i="51"/>
  <c r="M380" i="51"/>
  <c r="J380" i="51"/>
  <c r="G380" i="51"/>
  <c r="M379" i="51"/>
  <c r="J379" i="51"/>
  <c r="G379" i="51"/>
  <c r="M378" i="51"/>
  <c r="J378" i="51"/>
  <c r="G378" i="51"/>
  <c r="M377" i="51"/>
  <c r="J377" i="51"/>
  <c r="G377" i="51"/>
  <c r="M376" i="51"/>
  <c r="J376" i="51"/>
  <c r="G376" i="51"/>
  <c r="M375" i="51"/>
  <c r="J375" i="51"/>
  <c r="G375" i="51"/>
  <c r="M374" i="51"/>
  <c r="J374" i="51"/>
  <c r="G374" i="51"/>
  <c r="M373" i="51"/>
  <c r="J373" i="51"/>
  <c r="G373" i="51"/>
  <c r="M372" i="51"/>
  <c r="J372" i="51"/>
  <c r="G372" i="51"/>
  <c r="M371" i="51"/>
  <c r="J371" i="51"/>
  <c r="G371" i="51"/>
  <c r="M370" i="51"/>
  <c r="J370" i="51"/>
  <c r="G370" i="51"/>
  <c r="M369" i="51"/>
  <c r="J369" i="51"/>
  <c r="G369" i="51"/>
  <c r="M368" i="51"/>
  <c r="J368" i="51"/>
  <c r="G368" i="51"/>
  <c r="M367" i="51"/>
  <c r="J367" i="51"/>
  <c r="G367" i="51"/>
  <c r="M366" i="51"/>
  <c r="J366" i="51"/>
  <c r="G366" i="51"/>
  <c r="M365" i="51"/>
  <c r="J365" i="51"/>
  <c r="G365" i="51"/>
  <c r="M364" i="51"/>
  <c r="J364" i="51"/>
  <c r="G364" i="51"/>
  <c r="M363" i="51"/>
  <c r="J363" i="51"/>
  <c r="G363" i="51"/>
  <c r="M362" i="51"/>
  <c r="J362" i="51"/>
  <c r="G362" i="51"/>
  <c r="M361" i="51"/>
  <c r="J361" i="51"/>
  <c r="G361" i="51"/>
  <c r="M360" i="51"/>
  <c r="J360" i="51"/>
  <c r="G360" i="51"/>
  <c r="M359" i="51"/>
  <c r="J359" i="51"/>
  <c r="G359" i="51"/>
  <c r="M358" i="51"/>
  <c r="J358" i="51"/>
  <c r="G358" i="51"/>
  <c r="M357" i="51"/>
  <c r="J357" i="51"/>
  <c r="G357" i="51"/>
  <c r="M356" i="51"/>
  <c r="J356" i="51"/>
  <c r="G356" i="51"/>
  <c r="M355" i="51"/>
  <c r="J355" i="51"/>
  <c r="G355" i="51"/>
  <c r="M354" i="51"/>
  <c r="J354" i="51"/>
  <c r="G354" i="51"/>
  <c r="M353" i="51"/>
  <c r="J353" i="51"/>
  <c r="G353" i="51"/>
  <c r="M352" i="51"/>
  <c r="J352" i="51"/>
  <c r="G352" i="51"/>
  <c r="M351" i="51"/>
  <c r="J351" i="51"/>
  <c r="G351" i="51"/>
  <c r="M350" i="51"/>
  <c r="J350" i="51"/>
  <c r="G350" i="51"/>
  <c r="M349" i="51"/>
  <c r="J349" i="51"/>
  <c r="G349" i="51"/>
  <c r="M348" i="51"/>
  <c r="J348" i="51"/>
  <c r="G348" i="51"/>
  <c r="M347" i="51"/>
  <c r="J347" i="51"/>
  <c r="G347" i="51"/>
  <c r="M346" i="51"/>
  <c r="J346" i="51"/>
  <c r="G346" i="51"/>
  <c r="M345" i="51"/>
  <c r="J345" i="51"/>
  <c r="G345" i="51"/>
  <c r="M344" i="51"/>
  <c r="J344" i="51"/>
  <c r="G344" i="51"/>
  <c r="M343" i="51"/>
  <c r="J343" i="51"/>
  <c r="G343" i="51"/>
  <c r="M342" i="51"/>
  <c r="J342" i="51"/>
  <c r="G342" i="51"/>
  <c r="M341" i="51"/>
  <c r="J341" i="51"/>
  <c r="G341" i="51"/>
  <c r="M340" i="51"/>
  <c r="J340" i="51"/>
  <c r="G340" i="51"/>
  <c r="M339" i="51"/>
  <c r="J339" i="51"/>
  <c r="G339" i="51"/>
  <c r="M338" i="51"/>
  <c r="J338" i="51"/>
  <c r="G338" i="51"/>
  <c r="M337" i="51"/>
  <c r="J337" i="51"/>
  <c r="G337" i="51"/>
  <c r="M336" i="51"/>
  <c r="J336" i="51"/>
  <c r="G336" i="51"/>
  <c r="M335" i="51"/>
  <c r="J335" i="51"/>
  <c r="G335" i="51"/>
  <c r="M334" i="51"/>
  <c r="J334" i="51"/>
  <c r="G334" i="51"/>
  <c r="M333" i="51"/>
  <c r="J333" i="51"/>
  <c r="G333" i="51"/>
  <c r="M332" i="51"/>
  <c r="J332" i="51"/>
  <c r="G332" i="51"/>
  <c r="M331" i="51"/>
  <c r="J331" i="51"/>
  <c r="G331" i="51"/>
  <c r="M330" i="51"/>
  <c r="J330" i="51"/>
  <c r="G330" i="51"/>
  <c r="M329" i="51"/>
  <c r="J329" i="51"/>
  <c r="G329" i="51"/>
  <c r="M328" i="51"/>
  <c r="J328" i="51"/>
  <c r="G328" i="51"/>
  <c r="M327" i="51"/>
  <c r="J327" i="51"/>
  <c r="G327" i="51"/>
  <c r="M326" i="51"/>
  <c r="J326" i="51"/>
  <c r="G326" i="51"/>
  <c r="M325" i="51"/>
  <c r="J325" i="51"/>
  <c r="G325" i="51"/>
  <c r="M324" i="51"/>
  <c r="J324" i="51"/>
  <c r="G324" i="51"/>
  <c r="M323" i="51"/>
  <c r="J323" i="51"/>
  <c r="G323" i="51"/>
  <c r="M322" i="51"/>
  <c r="J322" i="51"/>
  <c r="G322" i="51"/>
  <c r="M321" i="51"/>
  <c r="J321" i="51"/>
  <c r="G321" i="51"/>
  <c r="M320" i="51"/>
  <c r="J320" i="51"/>
  <c r="G320" i="51"/>
  <c r="M319" i="51"/>
  <c r="J319" i="51"/>
  <c r="G319" i="51"/>
  <c r="M318" i="51"/>
  <c r="J318" i="51"/>
  <c r="G318" i="51"/>
  <c r="M317" i="51"/>
  <c r="J317" i="51"/>
  <c r="G317" i="51"/>
  <c r="M316" i="51"/>
  <c r="J316" i="51"/>
  <c r="G316" i="51"/>
  <c r="M315" i="51"/>
  <c r="J315" i="51"/>
  <c r="G315" i="51"/>
  <c r="M314" i="51"/>
  <c r="J314" i="51"/>
  <c r="G314" i="51"/>
  <c r="M313" i="51"/>
  <c r="J313" i="51"/>
  <c r="G313" i="51"/>
  <c r="M312" i="51"/>
  <c r="J312" i="51"/>
  <c r="G312" i="51"/>
  <c r="M311" i="51"/>
  <c r="J311" i="51"/>
  <c r="G311" i="51"/>
  <c r="M310" i="51"/>
  <c r="J310" i="51"/>
  <c r="G310" i="51"/>
  <c r="M309" i="51"/>
  <c r="J309" i="51"/>
  <c r="G309" i="51"/>
  <c r="M308" i="51"/>
  <c r="J308" i="51"/>
  <c r="G308" i="51"/>
  <c r="M307" i="51"/>
  <c r="J307" i="51"/>
  <c r="G307" i="51"/>
  <c r="M306" i="51"/>
  <c r="J306" i="51"/>
  <c r="G306" i="51"/>
  <c r="M305" i="51"/>
  <c r="J305" i="51"/>
  <c r="G305" i="51"/>
  <c r="M304" i="51"/>
  <c r="J304" i="51"/>
  <c r="G304" i="51"/>
  <c r="M303" i="51"/>
  <c r="J303" i="51"/>
  <c r="G303" i="51"/>
  <c r="M302" i="51"/>
  <c r="J302" i="51"/>
  <c r="G302" i="51"/>
  <c r="M301" i="51"/>
  <c r="J301" i="51"/>
  <c r="G301" i="51"/>
  <c r="M300" i="51"/>
  <c r="J300" i="51"/>
  <c r="G300" i="51"/>
  <c r="M299" i="51"/>
  <c r="J299" i="51"/>
  <c r="G299" i="51"/>
  <c r="M298" i="51"/>
  <c r="J298" i="51"/>
  <c r="G298" i="51"/>
  <c r="M297" i="51"/>
  <c r="J297" i="51"/>
  <c r="G297" i="51"/>
  <c r="M296" i="51"/>
  <c r="J296" i="51"/>
  <c r="G296" i="51"/>
  <c r="M295" i="51"/>
  <c r="J295" i="51"/>
  <c r="G295" i="51"/>
  <c r="M294" i="51"/>
  <c r="J294" i="51"/>
  <c r="G294" i="51"/>
  <c r="M293" i="51"/>
  <c r="J293" i="51"/>
  <c r="G293" i="51"/>
  <c r="M292" i="51"/>
  <c r="J292" i="51"/>
  <c r="G292" i="51"/>
  <c r="M291" i="51"/>
  <c r="J291" i="51"/>
  <c r="G291" i="51"/>
  <c r="M290" i="51"/>
  <c r="J290" i="51"/>
  <c r="G290" i="51"/>
  <c r="M289" i="51"/>
  <c r="J289" i="51"/>
  <c r="G289" i="51"/>
  <c r="M288" i="51"/>
  <c r="J288" i="51"/>
  <c r="G288" i="51"/>
  <c r="M287" i="51"/>
  <c r="J287" i="51"/>
  <c r="G287" i="51"/>
  <c r="M286" i="51"/>
  <c r="J286" i="51"/>
  <c r="G286" i="51"/>
  <c r="M285" i="51"/>
  <c r="J285" i="51"/>
  <c r="G285" i="51"/>
  <c r="M284" i="51"/>
  <c r="J284" i="51"/>
  <c r="G284" i="51"/>
  <c r="M283" i="51"/>
  <c r="J283" i="51"/>
  <c r="G283" i="51"/>
  <c r="M282" i="51"/>
  <c r="J282" i="51"/>
  <c r="G282" i="51"/>
  <c r="M281" i="51"/>
  <c r="J281" i="51"/>
  <c r="G281" i="51"/>
  <c r="M280" i="51"/>
  <c r="J280" i="51"/>
  <c r="G280" i="51"/>
  <c r="M279" i="51"/>
  <c r="J279" i="51"/>
  <c r="G279" i="51"/>
  <c r="M278" i="51"/>
  <c r="J278" i="51"/>
  <c r="G278" i="51"/>
  <c r="M277" i="51"/>
  <c r="J277" i="51"/>
  <c r="G277" i="51"/>
  <c r="M276" i="51"/>
  <c r="J276" i="51"/>
  <c r="G276" i="51"/>
  <c r="M275" i="51"/>
  <c r="J275" i="51"/>
  <c r="G275" i="51"/>
  <c r="M274" i="51"/>
  <c r="J274" i="51"/>
  <c r="G274" i="51"/>
  <c r="M273" i="51"/>
  <c r="J273" i="51"/>
  <c r="G273" i="51"/>
  <c r="M272" i="51"/>
  <c r="J272" i="51"/>
  <c r="G272" i="51"/>
  <c r="M271" i="51"/>
  <c r="J271" i="51"/>
  <c r="G271" i="51"/>
  <c r="M270" i="51"/>
  <c r="J270" i="51"/>
  <c r="G270" i="51"/>
  <c r="M269" i="51"/>
  <c r="J269" i="51"/>
  <c r="G269" i="51"/>
  <c r="M268" i="51"/>
  <c r="J268" i="51"/>
  <c r="G268" i="51"/>
  <c r="M267" i="51"/>
  <c r="J267" i="51"/>
  <c r="G267" i="51"/>
  <c r="M266" i="51"/>
  <c r="J266" i="51"/>
  <c r="G266" i="51"/>
  <c r="M265" i="51"/>
  <c r="J265" i="51"/>
  <c r="G265" i="51"/>
  <c r="M264" i="51"/>
  <c r="J264" i="51"/>
  <c r="G264" i="51"/>
  <c r="M263" i="51"/>
  <c r="J263" i="51"/>
  <c r="G263" i="51"/>
  <c r="M262" i="51"/>
  <c r="J262" i="51"/>
  <c r="G262" i="51"/>
  <c r="M261" i="51"/>
  <c r="J261" i="51"/>
  <c r="G261" i="51"/>
  <c r="M260" i="51"/>
  <c r="J260" i="51"/>
  <c r="G260" i="51"/>
  <c r="M259" i="51"/>
  <c r="J259" i="51"/>
  <c r="G259" i="51"/>
  <c r="M258" i="51"/>
  <c r="J258" i="51"/>
  <c r="G258" i="51"/>
  <c r="M257" i="51"/>
  <c r="J257" i="51"/>
  <c r="G257" i="51"/>
  <c r="M256" i="51"/>
  <c r="J256" i="51"/>
  <c r="G256" i="51"/>
  <c r="M255" i="51"/>
  <c r="J255" i="51"/>
  <c r="G255" i="51"/>
  <c r="M254" i="51"/>
  <c r="J254" i="51"/>
  <c r="G254" i="51"/>
  <c r="M253" i="51"/>
  <c r="J253" i="51"/>
  <c r="G253" i="51"/>
  <c r="M252" i="51"/>
  <c r="J252" i="51"/>
  <c r="G252" i="51"/>
  <c r="M251" i="51"/>
  <c r="J251" i="51"/>
  <c r="G251" i="51"/>
  <c r="M250" i="51"/>
  <c r="J250" i="51"/>
  <c r="G250" i="51"/>
  <c r="M249" i="51"/>
  <c r="J249" i="51"/>
  <c r="G249" i="51"/>
  <c r="M248" i="51"/>
  <c r="J248" i="51"/>
  <c r="G248" i="51"/>
  <c r="M247" i="51"/>
  <c r="J247" i="51"/>
  <c r="G247" i="51"/>
  <c r="M246" i="51"/>
  <c r="J246" i="51"/>
  <c r="G246" i="51"/>
  <c r="M245" i="51"/>
  <c r="J245" i="51"/>
  <c r="G245" i="51"/>
  <c r="M244" i="51"/>
  <c r="J244" i="51"/>
  <c r="G244" i="51"/>
  <c r="M243" i="51"/>
  <c r="J243" i="51"/>
  <c r="G243" i="51"/>
  <c r="M242" i="51"/>
  <c r="J242" i="51"/>
  <c r="G242" i="51"/>
  <c r="M241" i="51"/>
  <c r="J241" i="51"/>
  <c r="G241" i="51"/>
  <c r="M240" i="51"/>
  <c r="J240" i="51"/>
  <c r="G240" i="51"/>
  <c r="M239" i="51"/>
  <c r="J239" i="51"/>
  <c r="G239" i="51"/>
  <c r="M238" i="51"/>
  <c r="J238" i="51"/>
  <c r="G238" i="51"/>
  <c r="M237" i="51"/>
  <c r="J237" i="51"/>
  <c r="G237" i="51"/>
  <c r="M236" i="51"/>
  <c r="J236" i="51"/>
  <c r="G236" i="51"/>
  <c r="M235" i="51"/>
  <c r="J235" i="51"/>
  <c r="G235" i="51"/>
  <c r="M234" i="51"/>
  <c r="J234" i="51"/>
  <c r="G234" i="51"/>
  <c r="M233" i="51"/>
  <c r="J233" i="51"/>
  <c r="G233" i="51"/>
  <c r="M232" i="51"/>
  <c r="J232" i="51"/>
  <c r="G232" i="51"/>
  <c r="M231" i="51"/>
  <c r="J231" i="51"/>
  <c r="G231" i="51"/>
  <c r="M230" i="51"/>
  <c r="J230" i="51"/>
  <c r="G230" i="51"/>
  <c r="M229" i="51"/>
  <c r="J229" i="51"/>
  <c r="G229" i="51"/>
  <c r="M228" i="51"/>
  <c r="J228" i="51"/>
  <c r="G228" i="51"/>
  <c r="M227" i="51"/>
  <c r="J227" i="51"/>
  <c r="G227" i="51"/>
  <c r="M226" i="51"/>
  <c r="J226" i="51"/>
  <c r="G226" i="51"/>
  <c r="M225" i="51"/>
  <c r="J225" i="51"/>
  <c r="G225" i="51"/>
  <c r="M224" i="51"/>
  <c r="J224" i="51"/>
  <c r="G224" i="51"/>
  <c r="M223" i="51"/>
  <c r="J223" i="51"/>
  <c r="G223" i="51"/>
  <c r="M222" i="51"/>
  <c r="J222" i="51"/>
  <c r="G222" i="51"/>
  <c r="M221" i="51"/>
  <c r="J221" i="51"/>
  <c r="G221" i="51"/>
  <c r="M220" i="51"/>
  <c r="J220" i="51"/>
  <c r="G220" i="51"/>
  <c r="M219" i="51"/>
  <c r="J219" i="51"/>
  <c r="G219" i="51"/>
  <c r="M218" i="51"/>
  <c r="J218" i="51"/>
  <c r="G218" i="51"/>
  <c r="M217" i="51"/>
  <c r="J217" i="51"/>
  <c r="G217" i="51"/>
  <c r="M216" i="51"/>
  <c r="J216" i="51"/>
  <c r="G216" i="51"/>
  <c r="M215" i="51"/>
  <c r="J215" i="51"/>
  <c r="G215" i="51"/>
  <c r="M214" i="51"/>
  <c r="J214" i="51"/>
  <c r="G214" i="51"/>
  <c r="M213" i="51"/>
  <c r="J213" i="51"/>
  <c r="G213" i="51"/>
  <c r="M212" i="51"/>
  <c r="J212" i="51"/>
  <c r="G212" i="51"/>
  <c r="M211" i="51"/>
  <c r="J211" i="51"/>
  <c r="G211" i="51"/>
  <c r="M210" i="51"/>
  <c r="J210" i="51"/>
  <c r="G210" i="51"/>
  <c r="M209" i="51"/>
  <c r="J209" i="51"/>
  <c r="G209" i="51"/>
  <c r="M208" i="51"/>
  <c r="J208" i="51"/>
  <c r="G208" i="51"/>
  <c r="M207" i="51"/>
  <c r="J207" i="51"/>
  <c r="G207" i="51"/>
  <c r="M206" i="51"/>
  <c r="J206" i="51"/>
  <c r="G206" i="51"/>
  <c r="M205" i="51"/>
  <c r="J205" i="51"/>
  <c r="G205" i="51"/>
  <c r="M204" i="51"/>
  <c r="J204" i="51"/>
  <c r="G204" i="51"/>
  <c r="M203" i="51"/>
  <c r="J203" i="51"/>
  <c r="G203" i="51"/>
  <c r="M202" i="51"/>
  <c r="J202" i="51"/>
  <c r="G202" i="51"/>
  <c r="M201" i="51"/>
  <c r="J201" i="51"/>
  <c r="G201" i="51"/>
  <c r="M200" i="51"/>
  <c r="J200" i="51"/>
  <c r="G200" i="51"/>
  <c r="M199" i="51"/>
  <c r="J199" i="51"/>
  <c r="G199" i="51"/>
  <c r="M198" i="51"/>
  <c r="J198" i="51"/>
  <c r="G198" i="51"/>
  <c r="M197" i="51"/>
  <c r="J197" i="51"/>
  <c r="G197" i="51"/>
  <c r="M196" i="51"/>
  <c r="J196" i="51"/>
  <c r="G196" i="51"/>
  <c r="M195" i="51"/>
  <c r="J195" i="51"/>
  <c r="G195" i="51"/>
  <c r="M194" i="51"/>
  <c r="J194" i="51"/>
  <c r="G194" i="51"/>
  <c r="M193" i="51"/>
  <c r="J193" i="51"/>
  <c r="G193" i="51"/>
  <c r="M192" i="51"/>
  <c r="J192" i="51"/>
  <c r="G192" i="51"/>
  <c r="M191" i="51"/>
  <c r="J191" i="51"/>
  <c r="G191" i="51"/>
  <c r="M190" i="51"/>
  <c r="J190" i="51"/>
  <c r="G190" i="51"/>
  <c r="M189" i="51"/>
  <c r="J189" i="51"/>
  <c r="G189" i="51"/>
  <c r="M188" i="51"/>
  <c r="J188" i="51"/>
  <c r="G188" i="51"/>
  <c r="M187" i="51"/>
  <c r="J187" i="51"/>
  <c r="G187" i="51"/>
  <c r="M186" i="51"/>
  <c r="J186" i="51"/>
  <c r="G186" i="51"/>
  <c r="M185" i="51"/>
  <c r="J185" i="51"/>
  <c r="G185" i="51"/>
  <c r="M184" i="51"/>
  <c r="J184" i="51"/>
  <c r="G184" i="51"/>
  <c r="M183" i="51"/>
  <c r="J183" i="51"/>
  <c r="G183" i="51"/>
  <c r="M182" i="51"/>
  <c r="J182" i="51"/>
  <c r="G182" i="51"/>
  <c r="M181" i="51"/>
  <c r="J181" i="51"/>
  <c r="G181" i="51"/>
  <c r="M180" i="51"/>
  <c r="J180" i="51"/>
  <c r="G180" i="51"/>
  <c r="M179" i="51"/>
  <c r="J179" i="51"/>
  <c r="G179" i="51"/>
  <c r="M178" i="51"/>
  <c r="J178" i="51"/>
  <c r="G178" i="51"/>
  <c r="M177" i="51"/>
  <c r="J177" i="51"/>
  <c r="G177" i="51"/>
  <c r="M176" i="51"/>
  <c r="J176" i="51"/>
  <c r="G176" i="51"/>
  <c r="M175" i="51"/>
  <c r="J175" i="51"/>
  <c r="G175" i="51"/>
  <c r="M174" i="51"/>
  <c r="J174" i="51"/>
  <c r="G174" i="51"/>
  <c r="M173" i="51"/>
  <c r="J173" i="51"/>
  <c r="G173" i="51"/>
  <c r="M172" i="51"/>
  <c r="J172" i="51"/>
  <c r="G172" i="51"/>
  <c r="M171" i="51"/>
  <c r="J171" i="51"/>
  <c r="G171" i="51"/>
  <c r="M170" i="51"/>
  <c r="J170" i="51"/>
  <c r="G170" i="51"/>
  <c r="M169" i="51"/>
  <c r="J169" i="51"/>
  <c r="G169" i="51"/>
  <c r="M168" i="51"/>
  <c r="J168" i="51"/>
  <c r="G168" i="51"/>
  <c r="M167" i="51"/>
  <c r="J167" i="51"/>
  <c r="G167" i="51"/>
  <c r="M166" i="51"/>
  <c r="J166" i="51"/>
  <c r="G166" i="51"/>
  <c r="M165" i="51"/>
  <c r="J165" i="51"/>
  <c r="G165" i="51"/>
  <c r="M164" i="51"/>
  <c r="J164" i="51"/>
  <c r="G164" i="51"/>
  <c r="M163" i="51"/>
  <c r="J163" i="51"/>
  <c r="G163" i="51"/>
  <c r="M162" i="51"/>
  <c r="J162" i="51"/>
  <c r="G162" i="51"/>
  <c r="M161" i="51"/>
  <c r="J161" i="51"/>
  <c r="G161" i="51"/>
  <c r="M160" i="51"/>
  <c r="J160" i="51"/>
  <c r="G160" i="51"/>
  <c r="M159" i="51"/>
  <c r="J159" i="51"/>
  <c r="G159" i="51"/>
  <c r="M158" i="51"/>
  <c r="J158" i="51"/>
  <c r="G158" i="51"/>
  <c r="M157" i="51"/>
  <c r="J157" i="51"/>
  <c r="G157" i="51"/>
  <c r="M156" i="51"/>
  <c r="J156" i="51"/>
  <c r="G156" i="51"/>
  <c r="M155" i="51"/>
  <c r="J155" i="51"/>
  <c r="G155" i="51"/>
  <c r="M154" i="51"/>
  <c r="J154" i="51"/>
  <c r="G154" i="51"/>
  <c r="M153" i="51"/>
  <c r="J153" i="51"/>
  <c r="G153" i="51"/>
  <c r="M152" i="51"/>
  <c r="J152" i="51"/>
  <c r="G152" i="51"/>
  <c r="M151" i="51"/>
  <c r="J151" i="51"/>
  <c r="G151" i="51"/>
  <c r="M150" i="51"/>
  <c r="J150" i="51"/>
  <c r="G150" i="51"/>
  <c r="M149" i="51"/>
  <c r="J149" i="51"/>
  <c r="G149" i="51"/>
  <c r="M148" i="51"/>
  <c r="J148" i="51"/>
  <c r="G148" i="51"/>
  <c r="M147" i="51"/>
  <c r="J147" i="51"/>
  <c r="G147" i="51"/>
  <c r="M146" i="51"/>
  <c r="J146" i="51"/>
  <c r="G146" i="51"/>
  <c r="M145" i="51"/>
  <c r="J145" i="51"/>
  <c r="G145" i="51"/>
  <c r="M144" i="51"/>
  <c r="J144" i="51"/>
  <c r="G144" i="51"/>
  <c r="M143" i="51"/>
  <c r="J143" i="51"/>
  <c r="G143" i="51"/>
  <c r="M142" i="51"/>
  <c r="J142" i="51"/>
  <c r="G142" i="51"/>
  <c r="M141" i="51"/>
  <c r="J141" i="51"/>
  <c r="G141" i="51"/>
  <c r="M140" i="51"/>
  <c r="J140" i="51"/>
  <c r="G140" i="51"/>
  <c r="M139" i="51"/>
  <c r="J139" i="51"/>
  <c r="G139" i="51"/>
  <c r="M138" i="51"/>
  <c r="J138" i="51"/>
  <c r="G138" i="51"/>
  <c r="M137" i="51"/>
  <c r="J137" i="51"/>
  <c r="G137" i="51"/>
  <c r="M136" i="51"/>
  <c r="J136" i="51"/>
  <c r="G136" i="51"/>
  <c r="M135" i="51"/>
  <c r="J135" i="51"/>
  <c r="G135" i="51"/>
  <c r="M134" i="51"/>
  <c r="J134" i="51"/>
  <c r="G134" i="51"/>
  <c r="M133" i="51"/>
  <c r="J133" i="51"/>
  <c r="G133" i="51"/>
  <c r="M132" i="51"/>
  <c r="J132" i="51"/>
  <c r="G132" i="51"/>
  <c r="M131" i="51"/>
  <c r="J131" i="51"/>
  <c r="G131" i="51"/>
  <c r="M130" i="51"/>
  <c r="J130" i="51"/>
  <c r="G130" i="51"/>
  <c r="M129" i="51"/>
  <c r="J129" i="51"/>
  <c r="G129" i="51"/>
  <c r="M128" i="51"/>
  <c r="J128" i="51"/>
  <c r="G128" i="51"/>
  <c r="M127" i="51"/>
  <c r="J127" i="51"/>
  <c r="G127" i="51"/>
  <c r="M126" i="51"/>
  <c r="J126" i="51"/>
  <c r="G126" i="51"/>
  <c r="M125" i="51"/>
  <c r="J125" i="51"/>
  <c r="G125" i="51"/>
  <c r="M124" i="51"/>
  <c r="J124" i="51"/>
  <c r="G124" i="51"/>
  <c r="M123" i="51"/>
  <c r="J123" i="51"/>
  <c r="G123" i="51"/>
  <c r="M122" i="51"/>
  <c r="J122" i="51"/>
  <c r="G122" i="51"/>
  <c r="M121" i="51"/>
  <c r="J121" i="51"/>
  <c r="G121" i="51"/>
  <c r="M120" i="51"/>
  <c r="J120" i="51"/>
  <c r="G120" i="51"/>
  <c r="M119" i="51"/>
  <c r="J119" i="51"/>
  <c r="G119" i="51"/>
  <c r="M118" i="51"/>
  <c r="J118" i="51"/>
  <c r="G118" i="51"/>
  <c r="M117" i="51"/>
  <c r="J117" i="51"/>
  <c r="G117" i="51"/>
  <c r="M116" i="51"/>
  <c r="J116" i="51"/>
  <c r="G116" i="51"/>
  <c r="M115" i="51"/>
  <c r="J115" i="51"/>
  <c r="G115" i="51"/>
  <c r="M114" i="51"/>
  <c r="J114" i="51"/>
  <c r="G114" i="51"/>
  <c r="M113" i="51"/>
  <c r="J113" i="51"/>
  <c r="G113" i="51"/>
  <c r="M112" i="51"/>
  <c r="J112" i="51"/>
  <c r="G112" i="51"/>
  <c r="M111" i="51"/>
  <c r="J111" i="51"/>
  <c r="G111" i="51"/>
  <c r="M110" i="51"/>
  <c r="J110" i="51"/>
  <c r="G110" i="51"/>
  <c r="M109" i="51"/>
  <c r="J109" i="51"/>
  <c r="G109" i="51"/>
  <c r="M108" i="51"/>
  <c r="J108" i="51"/>
  <c r="G108" i="51"/>
  <c r="M107" i="51"/>
  <c r="J107" i="51"/>
  <c r="G107" i="51"/>
  <c r="M106" i="51"/>
  <c r="J106" i="51"/>
  <c r="G106" i="51"/>
  <c r="M105" i="51"/>
  <c r="J105" i="51"/>
  <c r="G105" i="51"/>
  <c r="M104" i="51"/>
  <c r="J104" i="51"/>
  <c r="G104" i="51"/>
  <c r="M103" i="51"/>
  <c r="J103" i="51"/>
  <c r="G103" i="51"/>
  <c r="M102" i="51"/>
  <c r="J102" i="51"/>
  <c r="G102" i="51"/>
  <c r="M101" i="51"/>
  <c r="J101" i="51"/>
  <c r="G101" i="51"/>
  <c r="M100" i="51"/>
  <c r="J100" i="51"/>
  <c r="G100" i="51"/>
  <c r="M99" i="51"/>
  <c r="J99" i="51"/>
  <c r="G99" i="51"/>
  <c r="M98" i="51"/>
  <c r="J98" i="51"/>
  <c r="G98" i="51"/>
  <c r="M97" i="51"/>
  <c r="J97" i="51"/>
  <c r="G97" i="51"/>
  <c r="M96" i="51"/>
  <c r="J96" i="51"/>
  <c r="G96" i="51"/>
  <c r="M95" i="51"/>
  <c r="J95" i="51"/>
  <c r="G95" i="51"/>
  <c r="M94" i="51"/>
  <c r="J94" i="51"/>
  <c r="G94" i="51"/>
  <c r="M93" i="51"/>
  <c r="J93" i="51"/>
  <c r="G93" i="51"/>
  <c r="M92" i="51"/>
  <c r="J92" i="51"/>
  <c r="G92" i="51"/>
  <c r="M91" i="51"/>
  <c r="J91" i="51"/>
  <c r="G91" i="51"/>
  <c r="M90" i="51"/>
  <c r="J90" i="51"/>
  <c r="G90" i="51"/>
  <c r="M89" i="51"/>
  <c r="J89" i="51"/>
  <c r="G89" i="51"/>
  <c r="M88" i="51"/>
  <c r="J88" i="51"/>
  <c r="G88" i="51"/>
  <c r="M87" i="51"/>
  <c r="J87" i="51"/>
  <c r="G87" i="51"/>
  <c r="M86" i="51"/>
  <c r="J86" i="51"/>
  <c r="G86" i="51"/>
  <c r="M85" i="51"/>
  <c r="J85" i="51"/>
  <c r="G85" i="51"/>
  <c r="M84" i="51"/>
  <c r="J84" i="51"/>
  <c r="G84" i="51"/>
  <c r="M83" i="51"/>
  <c r="J83" i="51"/>
  <c r="G83" i="51"/>
  <c r="M82" i="51"/>
  <c r="J82" i="51"/>
  <c r="G82" i="51"/>
  <c r="M81" i="51"/>
  <c r="J81" i="51"/>
  <c r="G81" i="51"/>
  <c r="M80" i="51"/>
  <c r="J80" i="51"/>
  <c r="G80" i="51"/>
  <c r="M79" i="51"/>
  <c r="J79" i="51"/>
  <c r="G79" i="51"/>
  <c r="M78" i="51"/>
  <c r="J78" i="51"/>
  <c r="G78" i="51"/>
  <c r="M77" i="51"/>
  <c r="J77" i="51"/>
  <c r="G77" i="51"/>
  <c r="M76" i="51"/>
  <c r="J76" i="51"/>
  <c r="G76" i="51"/>
  <c r="M75" i="51"/>
  <c r="J75" i="51"/>
  <c r="G75" i="51"/>
  <c r="M74" i="51"/>
  <c r="J74" i="51"/>
  <c r="G74" i="51"/>
  <c r="M73" i="51"/>
  <c r="J73" i="51"/>
  <c r="G73" i="51"/>
  <c r="M72" i="51"/>
  <c r="J72" i="51"/>
  <c r="G72" i="51"/>
  <c r="M71" i="51"/>
  <c r="J71" i="51"/>
  <c r="G71" i="51"/>
  <c r="M70" i="51"/>
  <c r="J70" i="51"/>
  <c r="G70" i="51"/>
  <c r="M69" i="51"/>
  <c r="J69" i="51"/>
  <c r="G69" i="51"/>
  <c r="M68" i="51"/>
  <c r="J68" i="51"/>
  <c r="G68" i="51"/>
  <c r="M67" i="51"/>
  <c r="J67" i="51"/>
  <c r="G67" i="51"/>
  <c r="M66" i="51"/>
  <c r="J66" i="51"/>
  <c r="G66" i="51"/>
  <c r="M65" i="51"/>
  <c r="J65" i="51"/>
  <c r="G65" i="51"/>
  <c r="M64" i="51"/>
  <c r="J64" i="51"/>
  <c r="G64" i="51"/>
  <c r="M63" i="51"/>
  <c r="J63" i="51"/>
  <c r="G63" i="51"/>
  <c r="M62" i="51"/>
  <c r="J62" i="51"/>
  <c r="G62" i="51"/>
  <c r="M61" i="51"/>
  <c r="J61" i="51"/>
  <c r="G61" i="51"/>
  <c r="M60" i="51"/>
  <c r="J60" i="51"/>
  <c r="G60" i="51"/>
  <c r="M59" i="51"/>
  <c r="J59" i="51"/>
  <c r="G59" i="51"/>
  <c r="M58" i="51"/>
  <c r="J58" i="51"/>
  <c r="G58" i="51"/>
  <c r="M57" i="51"/>
  <c r="J57" i="51"/>
  <c r="G57" i="51"/>
  <c r="M56" i="51"/>
  <c r="J56" i="51"/>
  <c r="G56" i="51"/>
  <c r="M55" i="51"/>
  <c r="J55" i="51"/>
  <c r="G55" i="51"/>
  <c r="M54" i="51"/>
  <c r="J54" i="51"/>
  <c r="G54" i="51"/>
  <c r="M53" i="51"/>
  <c r="J53" i="51"/>
  <c r="G53" i="51"/>
  <c r="M52" i="51"/>
  <c r="J52" i="51"/>
  <c r="G52" i="51"/>
  <c r="M51" i="51"/>
  <c r="J51" i="51"/>
  <c r="G51" i="51"/>
  <c r="M50" i="51"/>
  <c r="J50" i="51"/>
  <c r="G50" i="51"/>
  <c r="M49" i="51"/>
  <c r="J49" i="51"/>
  <c r="G49" i="51"/>
  <c r="M48" i="51"/>
  <c r="J48" i="51"/>
  <c r="G48" i="51"/>
  <c r="M47" i="51"/>
  <c r="J47" i="51"/>
  <c r="G47" i="51"/>
  <c r="M46" i="51"/>
  <c r="J46" i="51"/>
  <c r="G46" i="51"/>
  <c r="M45" i="51"/>
  <c r="J45" i="51"/>
  <c r="G45" i="51"/>
  <c r="M44" i="51"/>
  <c r="J44" i="51"/>
  <c r="G44" i="51"/>
  <c r="M43" i="51"/>
  <c r="J43" i="51"/>
  <c r="G43" i="51"/>
  <c r="M42" i="51"/>
  <c r="J42" i="51"/>
  <c r="G42" i="51"/>
  <c r="M41" i="51"/>
  <c r="J41" i="51"/>
  <c r="G41" i="51"/>
  <c r="M40" i="51"/>
  <c r="J40" i="51"/>
  <c r="G40" i="51"/>
  <c r="M39" i="51"/>
  <c r="J39" i="51"/>
  <c r="G39" i="51"/>
  <c r="M38" i="51"/>
  <c r="J38" i="51"/>
  <c r="G38" i="51"/>
  <c r="M37" i="51"/>
  <c r="J37" i="51"/>
  <c r="G37" i="51"/>
  <c r="M36" i="51"/>
  <c r="J36" i="51"/>
  <c r="G36" i="51"/>
  <c r="M35" i="51"/>
  <c r="J35" i="51"/>
  <c r="G35" i="51"/>
  <c r="M34" i="51"/>
  <c r="J34" i="51"/>
  <c r="G34" i="51"/>
  <c r="M33" i="51"/>
  <c r="J33" i="51"/>
  <c r="G33" i="51"/>
  <c r="M32" i="51"/>
  <c r="J32" i="51"/>
  <c r="G32" i="51"/>
  <c r="M31" i="51"/>
  <c r="J31" i="51"/>
  <c r="G31" i="51"/>
  <c r="M30" i="51"/>
  <c r="J30" i="51"/>
  <c r="G30" i="51"/>
  <c r="M29" i="51"/>
  <c r="J29" i="51"/>
  <c r="G29" i="51"/>
  <c r="M28" i="51"/>
  <c r="J28" i="51"/>
  <c r="G28" i="51"/>
  <c r="M27" i="51"/>
  <c r="J27" i="51"/>
  <c r="G27" i="51"/>
  <c r="M26" i="51"/>
  <c r="J26" i="51"/>
  <c r="G26" i="51"/>
  <c r="M25" i="51"/>
  <c r="J25" i="51"/>
  <c r="G25" i="51"/>
  <c r="M24" i="51"/>
  <c r="J24" i="51"/>
  <c r="G24" i="51"/>
  <c r="M23" i="51"/>
  <c r="J23" i="51"/>
  <c r="G23" i="51"/>
  <c r="M22" i="51"/>
  <c r="J22" i="51"/>
  <c r="G22" i="51"/>
  <c r="M21" i="51"/>
  <c r="J21" i="51"/>
  <c r="G21" i="51"/>
  <c r="M20" i="51"/>
  <c r="J20" i="51"/>
  <c r="G20" i="51"/>
  <c r="M19" i="51"/>
  <c r="J19" i="51"/>
  <c r="G19" i="51"/>
  <c r="M18" i="51"/>
  <c r="J18" i="51"/>
  <c r="G18" i="51"/>
  <c r="M17" i="51"/>
  <c r="J17" i="51"/>
  <c r="G17" i="51"/>
  <c r="M16" i="51"/>
  <c r="J16" i="51"/>
  <c r="G16" i="51"/>
  <c r="M15" i="51"/>
  <c r="J15" i="51"/>
  <c r="G15" i="51"/>
  <c r="M14" i="51"/>
  <c r="J14" i="51"/>
  <c r="G14" i="51"/>
  <c r="M13" i="51"/>
  <c r="M413" i="51" s="1"/>
  <c r="J13" i="51"/>
  <c r="J413" i="51" s="1"/>
  <c r="G13" i="51"/>
  <c r="G413" i="51" s="1"/>
  <c r="G98" i="50" l="1"/>
  <c r="F98" i="50"/>
  <c r="H14" i="50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H36" i="50" s="1"/>
  <c r="H37" i="50" s="1"/>
  <c r="H38" i="50" s="1"/>
  <c r="H39" i="50" s="1"/>
  <c r="H40" i="50" s="1"/>
  <c r="H41" i="50" s="1"/>
  <c r="H42" i="50" s="1"/>
  <c r="H43" i="50" s="1"/>
  <c r="H44" i="50" s="1"/>
  <c r="H45" i="50" s="1"/>
  <c r="H46" i="50" s="1"/>
  <c r="H47" i="50" s="1"/>
  <c r="H48" i="50" s="1"/>
  <c r="H49" i="50" s="1"/>
  <c r="H50" i="50" s="1"/>
  <c r="H51" i="50" s="1"/>
  <c r="H52" i="50" s="1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13" i="50"/>
  <c r="H98" i="50" s="1"/>
  <c r="G16" i="49" l="1"/>
  <c r="J15" i="49"/>
  <c r="J14" i="49"/>
  <c r="J13" i="49"/>
  <c r="J12" i="49"/>
  <c r="K11" i="49"/>
  <c r="K12" i="49" s="1"/>
  <c r="K13" i="49" s="1"/>
  <c r="K14" i="49" s="1"/>
  <c r="K15" i="49" s="1"/>
  <c r="J10" i="49"/>
  <c r="J9" i="49"/>
  <c r="J16" i="49" s="1"/>
</calcChain>
</file>

<file path=xl/sharedStrings.xml><?xml version="1.0" encoding="utf-8"?>
<sst xmlns="http://schemas.openxmlformats.org/spreadsheetml/2006/main" count="1437" uniqueCount="1015">
  <si>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</si>
  <si>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</si>
  <si>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</si>
  <si>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</si>
  <si>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</si>
  <si>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</si>
  <si>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</si>
  <si>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</si>
  <si>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</si>
  <si>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</si>
  <si>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</si>
  <si>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</si>
  <si>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</si>
  <si>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</si>
  <si>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</si>
  <si>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</si>
  <si>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</si>
  <si>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</si>
  <si>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</si>
  <si>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</si>
  <si>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</si>
  <si>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</si>
  <si>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</si>
  <si>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</si>
  <si>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</si>
  <si>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</si>
  <si>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</si>
  <si>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</si>
  <si>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</si>
  <si>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</si>
  <si>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</si>
  <si>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</si>
  <si>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</si>
  <si>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</si>
  <si>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</si>
  <si>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</si>
  <si>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</si>
  <si>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</si>
  <si>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</si>
  <si>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</si>
  <si>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</si>
  <si>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</si>
  <si>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</si>
  <si>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</si>
  <si>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</si>
  <si>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</si>
  <si>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</si>
  <si>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</si>
  <si>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</si>
  <si>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</si>
  <si>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</si>
  <si>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</si>
  <si>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</si>
  <si>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</si>
  <si>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</si>
  <si>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</si>
  <si>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</si>
  <si>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</si>
  <si>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</si>
  <si>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</si>
  <si>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</si>
  <si>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</si>
  <si>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</si>
  <si>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</si>
  <si>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</si>
  <si>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</si>
  <si>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</si>
  <si>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</si>
  <si>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</si>
  <si>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</si>
  <si>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</si>
  <si>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</si>
  <si>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</si>
  <si>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</si>
  <si>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</si>
  <si>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</si>
  <si>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</si>
  <si>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</si>
  <si>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</si>
  <si>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</si>
  <si>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</si>
  <si>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</si>
  <si>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</si>
  <si>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</si>
  <si>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</si>
  <si>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</si>
  <si>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</si>
  <si>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</si>
  <si>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</si>
  <si>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</si>
  <si>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</si>
  <si>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</si>
  <si>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</si>
  <si>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</si>
  <si>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</si>
  <si>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</si>
  <si>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</si>
  <si>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</si>
  <si>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</si>
  <si>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</si>
  <si>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</si>
  <si>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</si>
  <si>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</si>
  <si>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</si>
  <si>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</si>
  <si>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</si>
  <si>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</si>
  <si>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</si>
  <si>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</si>
  <si>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</si>
  <si>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</si>
  <si>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</si>
  <si>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</si>
  <si>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</si>
  <si>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</si>
  <si>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</si>
  <si>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</si>
  <si>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</si>
  <si>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</si>
  <si>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</si>
  <si>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</si>
  <si>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</si>
  <si>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</si>
  <si>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</si>
  <si>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</si>
  <si>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</si>
  <si>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</si>
  <si>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</si>
  <si>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</si>
  <si>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</si>
  <si>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</si>
  <si>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</si>
  <si>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</si>
  <si>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</si>
  <si>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</si>
  <si>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</si>
  <si>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</si>
  <si>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</si>
  <si>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</si>
  <si>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</si>
  <si>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</si>
  <si>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</si>
  <si>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</si>
  <si>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</si>
  <si>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</si>
  <si>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</si>
  <si>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</si>
  <si>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</si>
  <si>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</si>
  <si>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</si>
  <si>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</si>
  <si>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</si>
  <si>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</si>
  <si>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</si>
  <si>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</si>
  <si>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</si>
  <si>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</si>
  <si>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</si>
  <si>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</si>
  <si>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</si>
  <si>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</si>
  <si>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</si>
  <si>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</si>
  <si>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</si>
  <si>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</si>
  <si>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</si>
  <si>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</si>
  <si>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</si>
  <si>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</si>
  <si>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</si>
  <si>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</si>
  <si>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</si>
  <si>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</si>
  <si>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</si>
  <si>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</si>
  <si>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</si>
  <si>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</si>
  <si>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</si>
  <si>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</si>
  <si>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</si>
  <si>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</si>
  <si>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</si>
  <si>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</si>
  <si>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</si>
  <si>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</si>
  <si>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</si>
  <si>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</si>
  <si>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</si>
  <si>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</si>
  <si>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</si>
  <si>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</si>
  <si>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</si>
  <si>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</si>
  <si>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</si>
  <si>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</si>
  <si>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</si>
  <si>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</si>
  <si>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</si>
  <si>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</si>
  <si>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</si>
  <si>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</si>
  <si>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</si>
  <si>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</si>
  <si>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</si>
  <si>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</si>
  <si>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</si>
  <si>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</si>
  <si>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</si>
  <si>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</si>
  <si>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</si>
  <si>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</si>
  <si>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</si>
  <si>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</si>
  <si>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</si>
  <si>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</si>
  <si>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</si>
  <si>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</si>
  <si>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</si>
  <si>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</si>
  <si>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</si>
  <si>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</si>
  <si>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</si>
  <si>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</si>
  <si>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</si>
  <si>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</si>
  <si>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</si>
  <si>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</si>
  <si>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</si>
  <si>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</si>
  <si>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</si>
  <si>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</si>
  <si>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</si>
  <si>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</si>
  <si>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</si>
  <si>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</si>
  <si>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</si>
  <si>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</si>
  <si>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</si>
  <si>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</si>
  <si>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</si>
  <si>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</si>
  <si>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</si>
  <si>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</si>
  <si>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</si>
  <si>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</si>
  <si>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</si>
  <si>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</si>
  <si>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</si>
  <si>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</si>
  <si>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</si>
  <si>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</si>
  <si>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</si>
  <si>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</si>
  <si>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</si>
  <si>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</si>
  <si>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</si>
  <si>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</si>
  <si>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</si>
  <si>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</si>
  <si>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</si>
  <si>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</si>
  <si>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</si>
  <si>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</si>
  <si>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</si>
  <si>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</si>
  <si>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</si>
  <si>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</si>
  <si>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</si>
  <si>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</si>
  <si>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</si>
  <si>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</si>
  <si>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</si>
  <si>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</si>
  <si>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</si>
  <si>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</si>
  <si>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PROVEEDOR</t>
  </si>
  <si>
    <t>CONCEPTO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</si>
  <si>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</si>
  <si>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</si>
  <si>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</si>
  <si>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</si>
  <si>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</si>
  <si>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</si>
  <si>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</si>
  <si>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</si>
  <si>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</si>
  <si>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</si>
  <si>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</si>
  <si>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</si>
  <si>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</si>
  <si>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</si>
  <si>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</si>
  <si>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</si>
  <si>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</si>
  <si>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</si>
  <si>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</si>
  <si>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</si>
  <si>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</si>
  <si>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</si>
  <si>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Altice Dominicana, SA</t>
  </si>
  <si>
    <t>FECHA FACTURA</t>
  </si>
  <si>
    <t>PENDIENTE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</si>
  <si>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</si>
  <si>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</si>
  <si>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</si>
  <si>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</si>
  <si>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</si>
  <si>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</si>
  <si>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</si>
  <si>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</si>
  <si>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</si>
  <si>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</si>
  <si>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</si>
  <si>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</si>
  <si>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</si>
  <si>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</si>
  <si>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</si>
  <si>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</si>
  <si>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</si>
  <si>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</si>
  <si>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</si>
  <si>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</si>
  <si>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</si>
  <si>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</si>
  <si>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</si>
  <si>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</si>
  <si>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</si>
  <si>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</si>
  <si>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</si>
  <si>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</si>
  <si>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</si>
  <si>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</si>
  <si>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</si>
  <si>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</si>
  <si>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</si>
  <si>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</si>
  <si>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</si>
  <si>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</si>
  <si>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</si>
  <si>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</si>
  <si>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</si>
  <si>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</si>
  <si>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</si>
  <si>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</si>
  <si>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</si>
  <si>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</si>
  <si>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</si>
  <si>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</si>
  <si>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</si>
  <si>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</si>
  <si>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</si>
  <si>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</si>
  <si>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</si>
  <si>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</si>
  <si>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</si>
  <si>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</si>
  <si>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</si>
  <si>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</si>
  <si>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</si>
  <si>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</si>
  <si>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</si>
  <si>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</si>
  <si>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</si>
  <si>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</si>
  <si>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</si>
  <si>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</si>
  <si>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</si>
  <si>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</si>
  <si>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</si>
  <si>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</si>
  <si>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</si>
  <si>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</si>
  <si>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</si>
  <si>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</si>
  <si>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</si>
  <si>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</si>
  <si>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</si>
  <si>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</si>
  <si>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</si>
  <si>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</si>
  <si>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</si>
  <si>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</si>
  <si>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</si>
  <si>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</si>
  <si>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</si>
  <si>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</si>
  <si>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</si>
  <si>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</si>
  <si>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</si>
  <si>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</si>
  <si>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</si>
  <si>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</si>
  <si>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</si>
  <si>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</si>
  <si>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</si>
  <si>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</si>
  <si>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</si>
  <si>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</si>
  <si>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</si>
  <si>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</si>
  <si>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</si>
  <si>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</si>
  <si>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</si>
  <si>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</si>
  <si>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</si>
  <si>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</si>
  <si>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</si>
  <si>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</si>
  <si>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</si>
  <si>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</si>
  <si>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</si>
  <si>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</si>
  <si>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</si>
  <si>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</si>
  <si>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</si>
  <si>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</si>
  <si>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</si>
  <si>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</si>
  <si>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</si>
  <si>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</si>
  <si>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</si>
  <si>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</si>
  <si>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</si>
  <si>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</si>
  <si>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</si>
  <si>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</si>
  <si>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</si>
  <si>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</si>
  <si>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</si>
  <si>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0029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</si>
  <si>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</si>
  <si>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</si>
  <si>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</si>
  <si>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</si>
  <si>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</si>
  <si>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</si>
  <si>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</si>
  <si>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</si>
  <si>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</si>
  <si>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</si>
  <si>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</si>
  <si>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</si>
  <si>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</si>
  <si>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</si>
  <si>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</si>
  <si>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</si>
  <si>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</si>
  <si>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</si>
  <si>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</si>
  <si>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</si>
  <si>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</si>
  <si>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</si>
  <si>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</si>
  <si>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</si>
  <si>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</si>
  <si>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</si>
  <si>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</si>
  <si>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</si>
  <si>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</si>
  <si>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</si>
  <si>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</si>
  <si>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</si>
  <si>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</si>
  <si>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</si>
  <si>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</si>
  <si>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</si>
  <si>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</si>
  <si>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</si>
  <si>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</si>
  <si>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</si>
  <si>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</si>
  <si>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</si>
  <si>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</si>
  <si>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</si>
  <si>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</si>
  <si>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</si>
  <si>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</si>
  <si>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</si>
  <si>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</si>
  <si>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</si>
  <si>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</si>
  <si>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</si>
  <si>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</si>
  <si>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</si>
  <si>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</si>
  <si>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</si>
  <si>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</si>
  <si>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</si>
  <si>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</si>
  <si>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</si>
  <si>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</si>
  <si>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</si>
  <si>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</si>
  <si>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</si>
  <si>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</si>
  <si>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</si>
  <si>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</si>
  <si>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</si>
  <si>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</si>
  <si>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</si>
  <si>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</si>
  <si>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</si>
  <si>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</si>
  <si>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</si>
  <si>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</si>
  <si>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</si>
  <si>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</si>
  <si>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</si>
  <si>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</si>
  <si>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</si>
  <si>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</si>
  <si>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</si>
  <si>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</si>
  <si>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</si>
  <si>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</si>
  <si>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</si>
  <si>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</si>
  <si>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</si>
  <si>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</si>
  <si>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</si>
  <si>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</si>
  <si>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</si>
  <si>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</si>
  <si>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</si>
  <si>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</si>
  <si>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</si>
  <si>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</si>
  <si>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</si>
  <si>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</si>
  <si>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</si>
  <si>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</si>
  <si>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</si>
  <si>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</si>
  <si>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</si>
  <si>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</si>
  <si>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</si>
  <si>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</si>
  <si>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</si>
  <si>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</si>
  <si>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</si>
  <si>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</si>
  <si>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</si>
  <si>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</si>
  <si>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</si>
  <si>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</si>
  <si>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</si>
  <si>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</si>
  <si>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</si>
  <si>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</si>
  <si>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</si>
  <si>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</si>
  <si>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</si>
  <si>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</si>
  <si>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</si>
  <si>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</si>
  <si>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</si>
  <si>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</si>
  <si>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</si>
  <si>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</si>
  <si>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</si>
  <si>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</si>
  <si>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</si>
  <si>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</si>
  <si>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</si>
  <si>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</si>
  <si>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</si>
  <si>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</si>
  <si>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</si>
  <si>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</si>
  <si>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</si>
  <si>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</si>
  <si>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</si>
  <si>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</si>
  <si>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</si>
  <si>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</si>
  <si>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</si>
  <si>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</si>
  <si>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</si>
  <si>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</si>
  <si>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</si>
  <si>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</si>
  <si>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</si>
  <si>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</si>
  <si>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</si>
  <si>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</si>
  <si>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</si>
  <si>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</si>
  <si>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</si>
  <si>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</si>
  <si>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</si>
  <si>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</si>
  <si>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</si>
  <si>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</si>
  <si>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</si>
  <si>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</si>
  <si>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</si>
  <si>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</si>
  <si>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</si>
  <si>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</si>
  <si>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</si>
  <si>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</si>
  <si>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</si>
  <si>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</si>
  <si>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</si>
  <si>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</si>
  <si>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</si>
  <si>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</si>
  <si>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</si>
  <si>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</si>
  <si>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</si>
  <si>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</si>
  <si>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</si>
  <si>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</si>
  <si>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</si>
  <si>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</si>
  <si>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</si>
  <si>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</si>
  <si>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</si>
  <si>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</si>
  <si>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</si>
  <si>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</si>
  <si>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</si>
  <si>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</si>
  <si>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</si>
  <si>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</si>
  <si>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</si>
  <si>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</si>
  <si>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</si>
  <si>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</si>
  <si>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</si>
  <si>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</si>
  <si>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</si>
  <si>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</si>
  <si>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</si>
  <si>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</si>
  <si>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</si>
  <si>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</si>
  <si>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</si>
  <si>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</si>
  <si>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</si>
  <si>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</si>
  <si>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</si>
  <si>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</si>
  <si>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</si>
  <si>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</si>
  <si>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</si>
  <si>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</si>
  <si>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</si>
  <si>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</si>
  <si>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</si>
  <si>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</si>
  <si>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</si>
  <si>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</si>
  <si>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</si>
  <si>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</si>
  <si>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</si>
  <si>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</si>
  <si>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</si>
  <si>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</si>
  <si>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</si>
  <si>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</si>
  <si>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</si>
  <si>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</si>
  <si>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</si>
  <si>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</si>
  <si>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</si>
  <si>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</si>
  <si>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</si>
  <si>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</si>
  <si>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</si>
  <si>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</si>
  <si>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</si>
  <si>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</si>
  <si>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</si>
  <si>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</si>
  <si>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</si>
  <si>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</si>
  <si>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</si>
  <si>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</si>
  <si>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</si>
  <si>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</si>
  <si>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</si>
  <si>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</si>
  <si>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</si>
  <si>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</si>
  <si>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</si>
  <si>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</si>
  <si>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</si>
  <si>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</si>
  <si>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</si>
  <si>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</si>
  <si>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</si>
  <si>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</si>
  <si>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</si>
  <si>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</si>
  <si>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</si>
  <si>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</si>
  <si>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</si>
  <si>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</si>
  <si>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</si>
  <si>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</si>
  <si>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</si>
  <si>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</si>
  <si>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</si>
  <si>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</si>
  <si>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</si>
  <si>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</si>
  <si>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</si>
  <si>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</si>
  <si>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</si>
  <si>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</si>
  <si>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</si>
  <si>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</si>
  <si>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</si>
  <si>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</si>
  <si>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</si>
  <si>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</si>
  <si>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</si>
  <si>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</si>
  <si>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</si>
  <si>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</si>
  <si>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</si>
  <si>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</si>
  <si>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</si>
  <si>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</si>
  <si>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</si>
  <si>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</si>
  <si>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</si>
  <si>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</si>
  <si>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</si>
  <si>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</si>
  <si>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</si>
  <si>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</si>
  <si>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</si>
  <si>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</si>
  <si>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</si>
  <si>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</si>
  <si>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</si>
  <si>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</si>
  <si>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</si>
  <si>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</si>
  <si>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</si>
  <si>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</si>
  <si>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</si>
  <si>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</si>
  <si>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</si>
  <si>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</si>
  <si>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</si>
  <si>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</si>
  <si>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</si>
  <si>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</si>
  <si>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</si>
  <si>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B1500000030</t>
  </si>
  <si>
    <t>J&amp;R Almoncap Solutions, SRL</t>
  </si>
  <si>
    <t>SERVICIO DE CATERING PARA EL EVENTO 1ER CONVERSATORIO SOBRE LA LEY 12-21 Y SU REGLAMENTO DE APLICACION, EN LA PROVINCIA DE MONTECRISTI.</t>
  </si>
  <si>
    <t>Inversiones Globama, SRL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</si>
  <si>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</si>
  <si>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</si>
  <si>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</si>
  <si>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</si>
  <si>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</si>
  <si>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</si>
  <si>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</si>
  <si>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</si>
  <si>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</si>
  <si>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</si>
  <si>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</si>
  <si>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</si>
  <si>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</si>
  <si>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</si>
  <si>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</si>
  <si>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</si>
  <si>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</si>
  <si>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</si>
  <si>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</si>
  <si>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</si>
  <si>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</si>
  <si>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</si>
  <si>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</si>
  <si>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</si>
  <si>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</si>
  <si>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</si>
  <si>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</si>
  <si>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</si>
  <si>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</si>
  <si>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</si>
  <si>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</si>
  <si>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</si>
  <si>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</si>
  <si>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</si>
  <si>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</si>
  <si>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</si>
  <si>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</si>
  <si>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</si>
  <si>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</si>
  <si>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</si>
  <si>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</si>
  <si>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</si>
  <si>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</si>
  <si>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</si>
  <si>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</si>
  <si>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</si>
  <si>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</si>
  <si>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</si>
  <si>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</si>
  <si>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</si>
  <si>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</si>
  <si>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</si>
  <si>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</si>
  <si>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</si>
  <si>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</si>
  <si>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</si>
  <si>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</si>
  <si>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</si>
  <si>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</si>
  <si>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</si>
  <si>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</si>
  <si>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</si>
  <si>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</si>
  <si>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</si>
  <si>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</si>
  <si>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</si>
  <si>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</si>
  <si>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</si>
  <si>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</si>
  <si>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</si>
  <si>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</si>
  <si>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</si>
  <si>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</si>
  <si>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</si>
  <si>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</si>
  <si>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</si>
  <si>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</si>
  <si>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</si>
  <si>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</si>
  <si>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</si>
  <si>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</si>
  <si>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</si>
  <si>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</si>
  <si>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</si>
  <si>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</si>
  <si>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</si>
  <si>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</si>
  <si>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</si>
  <si>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</si>
  <si>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</si>
  <si>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</si>
  <si>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</si>
  <si>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</si>
  <si>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</si>
  <si>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</si>
  <si>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</si>
  <si>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</si>
  <si>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</si>
  <si>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</si>
  <si>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</si>
  <si>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</si>
  <si>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</si>
  <si>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</si>
  <si>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</si>
  <si>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</si>
  <si>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</si>
  <si>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</si>
  <si>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</si>
  <si>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</si>
  <si>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</si>
  <si>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</si>
  <si>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</si>
  <si>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</si>
  <si>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</si>
  <si>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</si>
  <si>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</si>
  <si>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</si>
  <si>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</si>
  <si>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>SERVICIO DE ENERGIA ELECTRICA DEL CCDF, NIC 6454477, S/F 6454477.</t>
  </si>
  <si>
    <t>B1500000110</t>
  </si>
  <si>
    <t xml:space="preserve">PROCESO DE ADQUISICION DE UN COUNTER (MOSTRADOR) CON EL LOGO DEL CCDF PARA USO DE LAS ACTIVIDADES DE LA INSTITUCION. S/O DPD-IN-004-2022, </t>
  </si>
  <si>
    <t>B1500000273</t>
  </si>
  <si>
    <t>Frio Max, SRL</t>
  </si>
  <si>
    <t>CONTRATACION DE SERVICIO DE REPARACION DEL AIRE ACONDICIONADO DEL DEPTO DE INCENTIVOS Y FIZCALIZACION DEL CCDF S/O CCDF-SG-009-2022. O/C CCZEDF-2022-00019</t>
  </si>
  <si>
    <t>B1500001018</t>
  </si>
  <si>
    <t>Inversiones Azul Del Este Dominicana, S.A</t>
  </si>
  <si>
    <t>ALQUILER DE SALON DE ACTIVIDADES, EQUIPOS AUDIOVISUALES Y REFRIGERIO PRIMERA ASAMBLEA ORDINARIA DEL CCDF.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</si>
  <si>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</si>
  <si>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</si>
  <si>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</si>
  <si>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</si>
  <si>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</si>
  <si>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</si>
  <si>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</si>
  <si>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</si>
  <si>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</si>
  <si>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</si>
  <si>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</si>
  <si>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</si>
  <si>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</si>
  <si>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</si>
  <si>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</si>
  <si>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</si>
  <si>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</si>
  <si>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</si>
  <si>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</si>
  <si>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</si>
  <si>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</si>
  <si>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</si>
  <si>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</si>
  <si>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</si>
  <si>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</si>
  <si>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</si>
  <si>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2022</t>
  </si>
  <si>
    <t xml:space="preserve">                                                                                                                                                      VALORES EN RD$</t>
  </si>
  <si>
    <t>FACTURA NCF</t>
  </si>
  <si>
    <t>MONTO FACTURADO</t>
  </si>
  <si>
    <t>FECHA SIN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</si>
  <si>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</si>
  <si>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</si>
  <si>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</si>
  <si>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B1500041187</t>
  </si>
  <si>
    <t xml:space="preserve"> B1500301681</t>
  </si>
  <si>
    <t>SERVICIOS DE TELEFONICOS DEL CCDF (FLOTA)</t>
  </si>
  <si>
    <t>B1500040606</t>
  </si>
  <si>
    <t>05/06/2022</t>
  </si>
  <si>
    <t xml:space="preserve">                                         Lic. Deyanira Fernández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</si>
  <si>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</si>
  <si>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</si>
  <si>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</si>
  <si>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</si>
  <si>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REVISADO POR</t>
  </si>
  <si>
    <t>Del 01 al 30 DE JUNIO de 2022</t>
  </si>
  <si>
    <t>R-5960- NULO</t>
  </si>
  <si>
    <t>TRASFERENCIA RECIBIDA REF.926828162 No.R-5961</t>
  </si>
  <si>
    <t>DEPOSITO RECIBIDO REF.220601000450080353 No.R-5962</t>
  </si>
  <si>
    <t>DEPOSITO RECIBIDO REF.220601000450080356 No.R-5963</t>
  </si>
  <si>
    <t>DEPOSITO RECIBIDO REF.220601000450080359 No.R-5964</t>
  </si>
  <si>
    <t>REPOSICION FONDO CAJA CHICA CK-4408</t>
  </si>
  <si>
    <t>TRASFERENCIA RECIBIDA REF.268326378 No.R-5965</t>
  </si>
  <si>
    <t>TRASFERENCIA RECIBIDA REF.4524000030101 No.R-5966</t>
  </si>
  <si>
    <t>TRASFERENCIA RECIBIDA REF.268474124 No.R-5967</t>
  </si>
  <si>
    <t>TRASFERENCIA RECIBIDA REF.268477224 No.R-5968</t>
  </si>
  <si>
    <t>TRASFERENCIA RECIBIDA REF.268477468 No.R-5969</t>
  </si>
  <si>
    <t>TRASFERENCIA RECIBIDA REF.4524000030108 No.R-5970</t>
  </si>
  <si>
    <t>PAGO VIATICO ZONA FRONTERIZA REF.268522166</t>
  </si>
  <si>
    <t>PAGO VIATICO ZONA FRONTERIZA REF.268522171</t>
  </si>
  <si>
    <t>PAGO VIATICO ZONA FRONTERIZA REF.268522175</t>
  </si>
  <si>
    <t>PAGO VIATICO ZONA FRONTERIZA REF.268522178</t>
  </si>
  <si>
    <t>PAGO VIATICO ZONA FRONTERIZA REF.268522185</t>
  </si>
  <si>
    <t>PAGO VIATICO ZONA FRONTERIZA REF.268522192</t>
  </si>
  <si>
    <t>PAGO VIATICO ZONA FRONTERIZA REF.268522196</t>
  </si>
  <si>
    <t>PAGO VIATICO ZONA FRONTERIZA REF.268522205</t>
  </si>
  <si>
    <t>PAGO VIATICO ZONA FRONTERIZA REF.268522209</t>
  </si>
  <si>
    <t>PAGO VIATICO ZONA FRONTERIZA REF.268522218</t>
  </si>
  <si>
    <t>PAGO VIATICO ZONA FRONTERIZA REF.268522364</t>
  </si>
  <si>
    <t>PAGO VIATICO ZONA FRONTERIZA REF.268522370</t>
  </si>
  <si>
    <t>TRASFERENCIA RECIBIDA REF.268526898 No.R-5971</t>
  </si>
  <si>
    <t>TRASFERENCIA RECIBIDA REF.268527615 No.R-5972</t>
  </si>
  <si>
    <t>TRASFERENCIA RECIBIDA REF.268529805 No.R-5973</t>
  </si>
  <si>
    <t>TRASFERENCIA RECIBIDA REF.202220018838144 No.R-5974</t>
  </si>
  <si>
    <t>TRASFERENCIA RECIBIDA REF.268544501 No.R-5975</t>
  </si>
  <si>
    <t>COMPRA DE 50 TAZAS PERSONALIZADA REF.268837083</t>
  </si>
  <si>
    <t>PAGO VIATICO ZONA FRONTERIZA REF.268913586</t>
  </si>
  <si>
    <t>DEPOSITO RECIBIDO REF.22060803220030252 No.R-5976</t>
  </si>
  <si>
    <t>TRASFERENCIA RECIBIDA REF.9268945860 No.R-5977</t>
  </si>
  <si>
    <t>TRASFERENCIA RECIBIDA REF.4524000010095 No.R-5978</t>
  </si>
  <si>
    <t>TRASFERENCIA RECIBIDA REF.4524000010095 No.R-5979</t>
  </si>
  <si>
    <t>TRASFERENCIA RECIBIDA REF.4524000010096 No.R-5980</t>
  </si>
  <si>
    <t>TRASFERENCIA RECIBIDA REF.4524000010097 No.R-5981</t>
  </si>
  <si>
    <t>TRASFERENCIA RECIBIDA REF.269101600 No.R-5982</t>
  </si>
  <si>
    <t>PAGO SERVICIO DE CATERING REF.269139743</t>
  </si>
  <si>
    <t>PAGO  POR SERVICIOS PRESTADO  REF.269139750</t>
  </si>
  <si>
    <t>PAGO  POR SERVICIOS PRESTADO  REF.269139753</t>
  </si>
  <si>
    <t>PAGO  POR SERVICIOS PRESTADO  REF.269140695</t>
  </si>
  <si>
    <t>PAGO  POR SERVICIOS PRESTADO  REF.269140697</t>
  </si>
  <si>
    <t>PAGO  POR SERVICIOS PRESTADO  REF.269141398</t>
  </si>
  <si>
    <t>PAGO ALQUILER DE LOCAL   REF.269141403</t>
  </si>
  <si>
    <t>PAGO REEMBOLSO REPARACION MOTOCICLETA REF.269540906</t>
  </si>
  <si>
    <t>TRASFERENCIA RECIBIDA REF.4524000030125 No.R-5983</t>
  </si>
  <si>
    <t>TRASFERENCIA RECIBIDA REF.4524000030126 No.R-5984</t>
  </si>
  <si>
    <t>R-5985- NULO</t>
  </si>
  <si>
    <t>TRASFERENCIA RECIBIDA REF.4524000030127 No.R-5986</t>
  </si>
  <si>
    <t>TRASFERENCIA RECIBIDA REF.4524000030128 No.R-5987</t>
  </si>
  <si>
    <t>TRASFERENCIA RECIBIDA REF.26960184383 No.R-5988</t>
  </si>
  <si>
    <t>TRASFERENCIA RECIBIDA REF.4524000010312 No.R-5989</t>
  </si>
  <si>
    <t>R-5990-5991- NULO</t>
  </si>
  <si>
    <t>TRASFERENCIA RECIBIDA REF.270017476 No.R-5992</t>
  </si>
  <si>
    <t>TRASFERENCIA RECIBIDA REF.270121036 No.R-5993</t>
  </si>
  <si>
    <t>TRASFERENCIA RECIBIDA REF.270137227 No.R-5994</t>
  </si>
  <si>
    <t>TRASFERENCIA RECIBIDA REF.270154424 No.R-5995</t>
  </si>
  <si>
    <t>TRASFERENCIA RECIBIDA REF.270355297 No.R-5996</t>
  </si>
  <si>
    <t>TRASFERENCIA RECIBIDA REF.4524000030065 No.R-5997</t>
  </si>
  <si>
    <t>TRASFERENCIA RECIBIDA REF.4524000030066 No.R-5998</t>
  </si>
  <si>
    <t>TRASFERENCIA RECIBIDA REF.4524000030066 No.R-5999</t>
  </si>
  <si>
    <t>PAGO VIATICOS ENTREGA DE PREMIOS REF. 270403554</t>
  </si>
  <si>
    <t>PAGO VIATICOS ENTREGA DE PREMIOS REF. 270403561</t>
  </si>
  <si>
    <t>TRASFERENCIA RECIBIDA REF.270553072 No.R-6000</t>
  </si>
  <si>
    <t>PAGO VIATICOS SEGUNDA ASAMBLEA DEL CONSEJO REF.270576003</t>
  </si>
  <si>
    <t>PAGO VIATICOS SEGUNDA ASAMBLEA DEL CONSEJO REF.270576018</t>
  </si>
  <si>
    <t>PAGO VIATICOS SEGUNDA ASAMBLEA DEL CONSEJO REF.270576026</t>
  </si>
  <si>
    <t>PAGO VIATICOS SEGUNDA ASAMBLEA DEL CONSEJO REF.270576036</t>
  </si>
  <si>
    <t>PAGO VIATICOS SEGUNDA ASAMBLEA DEL CONSEJO REF.270576042</t>
  </si>
  <si>
    <t>PAGO VIATICOS SEGUNDA ASAMBLEA DEL CONSEJO REF.270576050</t>
  </si>
  <si>
    <t>PAGO VIATICOS SEGUNDA ASAMBLEA DEL CONSEJO REF.270576057</t>
  </si>
  <si>
    <t>REPOSICION FONDO CAJA CHICA CK-4409</t>
  </si>
  <si>
    <t>PAGO VIATICOS ACTIVIDAD PLAN MASTER REF. 27082681203</t>
  </si>
  <si>
    <t>PAGO VIATICOS ACTIVIDAD PLAN MASTER REF. 27082681753</t>
  </si>
  <si>
    <t>PAGO VIATICOS ACTIVIDAD PLAN MASTER REF. 27082683517</t>
  </si>
  <si>
    <t>PAGO VIATICOS ACTIVIDAD PLAN MASTER REF. 27082682970</t>
  </si>
  <si>
    <t>TRASFERENCIA RECIBIDA REF.4524000030090 No.R-6001</t>
  </si>
  <si>
    <t>R-60002- NULO</t>
  </si>
  <si>
    <t>TRASFERENCIA RECIBIDA REF.4524000010204 No.R-6003</t>
  </si>
  <si>
    <t>TRASFERENCIA RECIBIDA REF.2712573174 No.R-6004</t>
  </si>
  <si>
    <t>TRASFERENCIA RECIBIDA REF.4524000030141No.R-6005</t>
  </si>
  <si>
    <t>TRASFERENCIA RECIBIDA REF.27131016310 No.R-6006</t>
  </si>
  <si>
    <t>2.3.7.1.02</t>
  </si>
  <si>
    <t>GASOIL</t>
  </si>
  <si>
    <t xml:space="preserve">   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</si>
</sst>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1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2" fillId="0" borderId="0" xfId="0" applyFont="1"/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2" borderId="0" xfId="0" applyFont="1" applyFill="1"/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0" fontId="32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39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26" fillId="0" borderId="7" xfId="23" applyFont="1" applyFill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3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50" fillId="4" borderId="26" xfId="0" applyFont="1" applyFill="1" applyBorder="1" applyAlignment="1">
      <alignment vertical="center" wrapText="1"/>
    </xf>
    <xf numFmtId="0" fontId="51" fillId="4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6" fillId="0" borderId="26" xfId="0" applyFont="1" applyBorder="1"/>
    <xf numFmtId="43" fontId="52" fillId="0" borderId="26" xfId="1" applyFont="1" applyBorder="1"/>
    <xf numFmtId="167" fontId="53" fillId="0" borderId="26" xfId="0" applyNumberFormat="1" applyFont="1" applyBorder="1" applyAlignment="1">
      <alignment horizontal="left"/>
    </xf>
    <xf numFmtId="43" fontId="54" fillId="2" borderId="26" xfId="1" applyFont="1" applyFill="1" applyBorder="1"/>
    <xf numFmtId="43" fontId="46" fillId="2" borderId="26" xfId="1" applyFont="1" applyFill="1" applyBorder="1"/>
    <xf numFmtId="43" fontId="55" fillId="0" borderId="26" xfId="1" applyFont="1" applyBorder="1"/>
    <xf numFmtId="43" fontId="55" fillId="2" borderId="26" xfId="1" applyFont="1" applyFill="1" applyBorder="1"/>
    <xf numFmtId="0" fontId="56" fillId="0" borderId="0" xfId="0" applyFont="1" applyAlignment="1">
      <alignment horizontal="left"/>
    </xf>
    <xf numFmtId="43" fontId="55" fillId="0" borderId="26" xfId="1" applyFont="1" applyFill="1" applyBorder="1"/>
    <xf numFmtId="0" fontId="50" fillId="2" borderId="26" xfId="0" applyFont="1" applyFill="1" applyBorder="1" applyAlignment="1">
      <alignment horizontal="center" vertical="center"/>
    </xf>
    <xf numFmtId="4" fontId="52" fillId="2" borderId="26" xfId="0" applyNumberFormat="1" applyFont="1" applyFill="1" applyBorder="1" applyAlignment="1">
      <alignment horizontal="center" vertical="center"/>
    </xf>
    <xf numFmtId="164" fontId="52" fillId="0" borderId="26" xfId="0" applyNumberFormat="1" applyFont="1" applyBorder="1"/>
    <xf numFmtId="167" fontId="56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2" fillId="0" borderId="0" xfId="0" applyFont="1"/>
    <xf numFmtId="0" fontId="58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59" fillId="2" borderId="0" xfId="24" applyFont="1" applyFill="1">
      <alignment wrapText="1"/>
    </xf>
    <xf numFmtId="0" fontId="60" fillId="2" borderId="0" xfId="24" applyFont="1" applyFill="1">
      <alignment wrapText="1"/>
    </xf>
    <xf numFmtId="0" fontId="61" fillId="0" borderId="0" xfId="2" applyFont="1" applyAlignment="1">
      <alignment vertical="center"/>
    </xf>
    <xf numFmtId="0" fontId="49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49" fillId="2" borderId="0" xfId="0" applyFont="1" applyFill="1"/>
    <xf numFmtId="0" fontId="5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164" fontId="65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 wrapText="1"/>
    </xf>
    <xf numFmtId="43" fontId="64" fillId="2" borderId="0" xfId="1" applyFont="1" applyFill="1" applyAlignment="1">
      <alignment horizontal="left" vertical="center"/>
    </xf>
    <xf numFmtId="164" fontId="65" fillId="2" borderId="29" xfId="1" applyNumberFormat="1" applyFont="1" applyFill="1" applyBorder="1" applyAlignment="1">
      <alignment horizontal="center" vertical="center"/>
    </xf>
    <xf numFmtId="0" fontId="66" fillId="2" borderId="0" xfId="0" quotePrefix="1" applyFont="1" applyFill="1" applyAlignment="1">
      <alignment horizontal="center"/>
    </xf>
    <xf numFmtId="164" fontId="49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/>
    </xf>
    <xf numFmtId="43" fontId="65" fillId="2" borderId="29" xfId="1" applyFont="1" applyFill="1" applyBorder="1" applyAlignment="1">
      <alignment horizontal="left" vertical="center"/>
    </xf>
    <xf numFmtId="0" fontId="67" fillId="2" borderId="0" xfId="0" applyFont="1" applyFill="1" applyAlignment="1">
      <alignment horizontal="left"/>
    </xf>
    <xf numFmtId="164" fontId="49" fillId="2" borderId="29" xfId="1" applyNumberFormat="1" applyFont="1" applyFill="1" applyBorder="1" applyAlignment="1">
      <alignment vertical="center" wrapText="1"/>
    </xf>
    <xf numFmtId="164" fontId="50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0" fillId="2" borderId="0" xfId="1" applyNumberFormat="1" applyFont="1" applyFill="1" applyAlignment="1">
      <alignment vertical="center"/>
    </xf>
    <xf numFmtId="43" fontId="65" fillId="2" borderId="0" xfId="1" applyFont="1" applyFill="1" applyAlignment="1">
      <alignment horizontal="left" vertical="center"/>
    </xf>
    <xf numFmtId="164" fontId="4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/>
    </xf>
    <xf numFmtId="164" fontId="65" fillId="2" borderId="0" xfId="1" applyNumberFormat="1" applyFont="1" applyFill="1" applyAlignment="1">
      <alignment vertical="center" wrapText="1"/>
    </xf>
    <xf numFmtId="164" fontId="55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5" fillId="2" borderId="0" xfId="1" applyFont="1" applyFill="1" applyBorder="1" applyAlignment="1">
      <alignment horizontal="left" vertical="center"/>
    </xf>
    <xf numFmtId="43" fontId="42" fillId="2" borderId="0" xfId="1" applyFont="1" applyFill="1"/>
    <xf numFmtId="0" fontId="52" fillId="2" borderId="0" xfId="0" applyFont="1" applyFill="1" applyAlignment="1">
      <alignment horizontal="left" vertical="top"/>
    </xf>
    <xf numFmtId="164" fontId="65" fillId="2" borderId="29" xfId="1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43" fontId="49" fillId="2" borderId="0" xfId="1" applyFont="1" applyFill="1" applyAlignment="1">
      <alignment horizontal="left" vertical="center"/>
    </xf>
    <xf numFmtId="164" fontId="49" fillId="2" borderId="30" xfId="0" applyNumberFormat="1" applyFont="1" applyFill="1" applyBorder="1" applyAlignment="1">
      <alignment vertical="center" wrapText="1"/>
    </xf>
    <xf numFmtId="0" fontId="65" fillId="2" borderId="0" xfId="0" applyFont="1" applyFill="1" applyAlignment="1">
      <alignment vertical="center" wrapText="1"/>
    </xf>
    <xf numFmtId="43" fontId="63" fillId="2" borderId="0" xfId="1" applyFont="1" applyFill="1" applyAlignment="1">
      <alignment horizontal="left" vertical="center"/>
    </xf>
    <xf numFmtId="0" fontId="64" fillId="2" borderId="0" xfId="0" applyFont="1" applyFill="1" applyAlignment="1">
      <alignment vertical="center" wrapText="1"/>
    </xf>
    <xf numFmtId="43" fontId="68" fillId="2" borderId="0" xfId="1" applyFont="1" applyFill="1"/>
    <xf numFmtId="164" fontId="64" fillId="2" borderId="0" xfId="0" applyNumberFormat="1" applyFont="1" applyFill="1" applyAlignment="1">
      <alignment vertical="center" wrapText="1"/>
    </xf>
    <xf numFmtId="164" fontId="69" fillId="2" borderId="0" xfId="1" applyNumberFormat="1" applyFont="1" applyFill="1" applyAlignment="1">
      <alignment vertical="center" wrapText="1"/>
    </xf>
    <xf numFmtId="164" fontId="49" fillId="2" borderId="31" xfId="1" applyNumberFormat="1" applyFont="1" applyFill="1" applyBorder="1" applyAlignment="1">
      <alignment vertical="center" wrapText="1"/>
    </xf>
    <xf numFmtId="0" fontId="66" fillId="2" borderId="0" xfId="0" applyFont="1" applyFill="1" applyAlignment="1">
      <alignment horizontal="left"/>
    </xf>
    <xf numFmtId="164" fontId="49" fillId="2" borderId="0" xfId="0" applyNumberFormat="1" applyFont="1" applyFill="1" applyAlignment="1">
      <alignment vertical="center" wrapText="1"/>
    </xf>
    <xf numFmtId="164" fontId="65" fillId="2" borderId="31" xfId="1" applyNumberFormat="1" applyFont="1" applyFill="1" applyBorder="1" applyAlignment="1">
      <alignment vertical="center" wrapText="1"/>
    </xf>
    <xf numFmtId="164" fontId="49" fillId="2" borderId="30" xfId="1" applyNumberFormat="1" applyFont="1" applyFill="1" applyBorder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/>
    </xf>
    <xf numFmtId="0" fontId="46" fillId="0" borderId="0" xfId="0" applyFont="1"/>
    <xf numFmtId="14" fontId="70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6" fillId="2" borderId="0" xfId="0" applyFont="1" applyFill="1"/>
    <xf numFmtId="14" fontId="58" fillId="2" borderId="0" xfId="0" applyNumberFormat="1" applyFont="1" applyFill="1" applyAlignment="1">
      <alignment horizontal="left"/>
    </xf>
    <xf numFmtId="14" fontId="58" fillId="2" borderId="0" xfId="0" applyNumberFormat="1" applyFont="1" applyFill="1" applyAlignment="1">
      <alignment horizontal="center" vertical="top"/>
    </xf>
    <xf numFmtId="14" fontId="55" fillId="2" borderId="0" xfId="0" applyNumberFormat="1" applyFont="1" applyFill="1" applyAlignment="1">
      <alignment horizontal="left"/>
    </xf>
    <xf numFmtId="14" fontId="55" fillId="2" borderId="0" xfId="0" applyNumberFormat="1" applyFont="1" applyFill="1" applyAlignment="1">
      <alignment horizontal="center" vertical="top"/>
    </xf>
    <xf numFmtId="14" fontId="70" fillId="2" borderId="0" xfId="0" applyNumberFormat="1" applyFont="1" applyFill="1" applyAlignment="1">
      <alignment horizontal="center"/>
    </xf>
    <xf numFmtId="14" fontId="71" fillId="2" borderId="0" xfId="0" applyNumberFormat="1" applyFont="1" applyFill="1" applyAlignment="1">
      <alignment horizontal="center"/>
    </xf>
    <xf numFmtId="0" fontId="50" fillId="2" borderId="32" xfId="0" applyFont="1" applyFill="1" applyBorder="1" applyAlignment="1">
      <alignment horizontal="left" vertical="center"/>
    </xf>
    <xf numFmtId="0" fontId="64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4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9" fillId="2" borderId="0" xfId="24" applyFont="1" applyFill="1" applyAlignment="1">
      <alignment horizontal="center" wrapText="1"/>
    </xf>
    <xf numFmtId="0" fontId="50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 wrapText="1"/>
    </xf>
    <xf numFmtId="0" fontId="55" fillId="0" borderId="26" xfId="0" applyFont="1" applyBorder="1"/>
    <xf numFmtId="0" fontId="12" fillId="0" borderId="4" xfId="0" applyFont="1" applyBorder="1" applyAlignment="1">
      <alignment wrapText="1"/>
    </xf>
    <xf numFmtId="0" fontId="55" fillId="0" borderId="27" xfId="0" applyFont="1" applyBorder="1"/>
    <xf numFmtId="0" fontId="55" fillId="2" borderId="26" xfId="1" applyNumberFormat="1" applyFont="1" applyFill="1" applyBorder="1" applyAlignment="1"/>
    <xf numFmtId="0" fontId="55" fillId="2" borderId="26" xfId="1" applyNumberFormat="1" applyFont="1" applyFill="1" applyBorder="1" applyAlignment="1">
      <alignment horizontal="center"/>
    </xf>
    <xf numFmtId="0" fontId="52" fillId="2" borderId="28" xfId="0" applyFont="1" applyFill="1" applyBorder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0" fontId="48" fillId="2" borderId="0" xfId="2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2" fillId="2" borderId="0" xfId="0" applyFont="1" applyFill="1" applyAlignment="1">
      <alignment horizontal="justify" vertical="center"/>
    </xf>
    <xf numFmtId="0" fontId="72" fillId="0" borderId="33" xfId="0" applyFont="1" applyBorder="1" applyAlignment="1">
      <alignment horizontal="center" vertical="center"/>
    </xf>
    <xf numFmtId="0" fontId="73" fillId="0" borderId="0" xfId="2" applyFont="1" applyAlignment="1">
      <alignment horizontal="center" vertical="center"/>
    </xf>
    <xf numFmtId="0" fontId="59" fillId="2" borderId="0" xfId="24" applyFont="1" applyFill="1" applyAlignment="1">
      <alignment horizontal="center" wrapText="1"/>
    </xf>
    <xf numFmtId="0" fontId="60" fillId="2" borderId="0" xfId="24" applyFont="1" applyFill="1" applyAlignment="1">
      <alignment horizontal="center" wrapText="1"/>
    </xf>
    <xf numFmtId="0" fontId="61" fillId="0" borderId="0" xfId="2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left" vertical="center"/>
    </xf>
    <xf numFmtId="0" fontId="25" fillId="2" borderId="0" xfId="2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7" fillId="5" borderId="4" xfId="0" applyFont="1" applyFill="1" applyBorder="1" applyAlignment="1">
      <alignment horizontal="center" vertical="center" wrapText="1"/>
    </xf>
    <xf numFmtId="166" fontId="27" fillId="5" borderId="4" xfId="1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164" fontId="26" fillId="2" borderId="4" xfId="23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 wrapText="1"/>
    </xf>
    <xf numFmtId="164" fontId="26" fillId="0" borderId="7" xfId="23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26" fillId="2" borderId="7" xfId="23" applyFont="1" applyFill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center" wrapText="1"/>
    </xf>
    <xf numFmtId="49" fontId="28" fillId="0" borderId="34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left" vertical="center" wrapText="1"/>
    </xf>
    <xf numFmtId="49" fontId="28" fillId="0" borderId="31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164" fontId="23" fillId="0" borderId="35" xfId="23" applyFont="1" applyFill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66" fontId="27" fillId="0" borderId="0" xfId="10" applyFont="1" applyFill="1" applyBorder="1"/>
    <xf numFmtId="0" fontId="55" fillId="0" borderId="26" xfId="0" applyFont="1" applyBorder="1" applyAlignment="1">
      <alignment horizontal="center"/>
    </xf>
    <xf numFmtId="164" fontId="2" fillId="2" borderId="0" xfId="0" applyNumberFormat="1" applyFont="1" applyFill="1"/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EB653ED2-D255-4513-BDE8-29CCB3A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20B5017-E26A-48DD-A564-D1DFDFD0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AEBE616-9ACA-4B01-BA5E-49949D99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F6A2AC85-5F1A-4E13-93A8-E4400503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5893508-1530-485A-AED8-0E2EB3DC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8FC58EB3-394C-4F8D-B546-C4E57F20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5</xdr:row>
      <xdr:rowOff>59137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4F832-DF32-4ECA-87B0-4010565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5715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57150</xdr:rowOff>
    </xdr:from>
    <xdr:to>
      <xdr:col>6</xdr:col>
      <xdr:colOff>47625</xdr:colOff>
      <xdr:row>6</xdr:row>
      <xdr:rowOff>4006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C52F00-EB59-4AC8-9582-923C87AE3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5715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6D3EC-339D-4CE9-B2E8-DE0410A4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F032DD4-8806-4638-9FF2-7F32ABFF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77DA32-DDC5-4FE2-B0F6-1B03C454F211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</sheetNames>
    <sheetDataSet>
      <sheetData sheetId="0" refreshError="1"/>
      <sheetData sheetId="1" refreshError="1"/>
      <sheetData sheetId="2" refreshError="1"/>
      <sheetData sheetId="3"/>
      <sheetData sheetId="4">
        <row r="86">
          <cell r="H86">
            <v>2036050.4100000004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70EB-E68F-4D38-A893-079F00B35D9C}">
  <sheetPr>
    <pageSetUpPr fitToPage="1"/>
  </sheetPr>
  <dimension ref="A1:K31"/>
  <sheetViews>
    <sheetView showGridLines="0" view="pageBreakPreview" topLeftCell="C10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4.7109375" style="24" hidden="1" customWidth="1"/>
    <col min="2" max="2" width="11.42578125" style="24" hidden="1" customWidth="1"/>
    <col min="3" max="3" width="41.140625" style="35" customWidth="1"/>
    <col min="4" max="4" width="45.140625" style="24" customWidth="1"/>
    <col min="5" max="6" width="32.7109375" style="24" customWidth="1"/>
    <col min="7" max="7" width="22.85546875" style="44" customWidth="1"/>
    <col min="8" max="8" width="21.85546875" style="24" customWidth="1"/>
    <col min="9" max="9" width="24.140625" style="24" customWidth="1"/>
    <col min="10" max="10" width="26.140625" style="24" customWidth="1"/>
    <col min="11" max="11" width="34.42578125" style="24" customWidth="1"/>
    <col min="12" max="16384" width="11.42578125" style="24"/>
  </cols>
  <sheetData>
    <row r="1" spans="3:11" s="19" customFormat="1" ht="22.5" customHeight="1" x14ac:dyDescent="0.25">
      <c r="C1" s="211"/>
      <c r="D1" s="211"/>
      <c r="E1" s="211"/>
      <c r="F1" s="211"/>
      <c r="G1" s="211"/>
      <c r="H1" s="211"/>
      <c r="I1" s="211"/>
      <c r="J1" s="211"/>
      <c r="K1" s="211"/>
    </row>
    <row r="2" spans="3:11" s="19" customFormat="1" ht="22.5" customHeight="1" x14ac:dyDescent="0.25">
      <c r="C2" s="211"/>
      <c r="D2" s="211"/>
      <c r="E2" s="211"/>
      <c r="F2" s="211"/>
      <c r="G2" s="211"/>
      <c r="H2" s="211"/>
      <c r="I2" s="211"/>
      <c r="J2" s="211"/>
      <c r="K2" s="211"/>
    </row>
    <row r="3" spans="3:11" s="19" customFormat="1" ht="29.25" customHeight="1" x14ac:dyDescent="0.25">
      <c r="C3" s="212"/>
      <c r="D3" s="212"/>
      <c r="E3" s="212"/>
      <c r="F3" s="212"/>
      <c r="G3" s="212"/>
      <c r="H3" s="212"/>
      <c r="I3" s="212"/>
      <c r="J3" s="212"/>
      <c r="K3" s="212"/>
    </row>
    <row r="4" spans="3:11" s="19" customFormat="1" ht="35.25" customHeight="1" x14ac:dyDescent="0.25">
      <c r="C4" s="244" t="s">
        <v>908</v>
      </c>
      <c r="D4" s="244"/>
      <c r="E4" s="244"/>
      <c r="F4" s="244"/>
      <c r="G4" s="244"/>
      <c r="H4" s="244"/>
      <c r="I4" s="244"/>
      <c r="J4" s="244"/>
      <c r="K4" s="244"/>
    </row>
    <row r="5" spans="3:11" s="21" customFormat="1" ht="22.5" customHeight="1" x14ac:dyDescent="0.25">
      <c r="C5" s="245" t="s">
        <v>909</v>
      </c>
      <c r="D5" s="245"/>
      <c r="E5" s="245"/>
      <c r="F5" s="245"/>
      <c r="G5" s="245"/>
      <c r="H5" s="245"/>
      <c r="I5" s="245"/>
      <c r="J5" s="245"/>
      <c r="K5" s="245"/>
    </row>
    <row r="6" spans="3:11" s="21" customFormat="1" ht="22.5" customHeight="1" x14ac:dyDescent="0.25">
      <c r="C6" s="246" t="s">
        <v>910</v>
      </c>
      <c r="D6" s="246"/>
      <c r="E6" s="246"/>
      <c r="F6" s="246"/>
      <c r="G6" s="246"/>
      <c r="H6" s="246"/>
      <c r="I6" s="246"/>
      <c r="J6" s="246"/>
      <c r="K6" s="246"/>
    </row>
    <row r="7" spans="3:11" s="19" customFormat="1" ht="22.5" customHeight="1" x14ac:dyDescent="0.4">
      <c r="C7" s="23"/>
      <c r="D7" s="22"/>
      <c r="E7" s="22"/>
      <c r="F7" s="22"/>
      <c r="G7" s="40"/>
      <c r="H7" s="22"/>
      <c r="I7" s="45"/>
      <c r="J7" s="45"/>
      <c r="K7" s="45"/>
    </row>
    <row r="8" spans="3:11" ht="60.75" x14ac:dyDescent="0.25">
      <c r="C8" s="247" t="s">
        <v>275</v>
      </c>
      <c r="D8" s="247" t="s">
        <v>276</v>
      </c>
      <c r="E8" s="247" t="s">
        <v>911</v>
      </c>
      <c r="F8" s="247" t="s">
        <v>300</v>
      </c>
      <c r="G8" s="248" t="s">
        <v>912</v>
      </c>
      <c r="H8" s="247" t="s">
        <v>913</v>
      </c>
      <c r="I8" s="247" t="s">
        <v>914</v>
      </c>
      <c r="J8" s="248" t="s">
        <v>915</v>
      </c>
      <c r="K8" s="249" t="s">
        <v>916</v>
      </c>
    </row>
    <row r="9" spans="3:11" s="25" customFormat="1" ht="68.25" customHeight="1" x14ac:dyDescent="0.3">
      <c r="C9" s="58" t="s">
        <v>299</v>
      </c>
      <c r="D9" s="53" t="s">
        <v>750</v>
      </c>
      <c r="E9" s="57" t="s">
        <v>917</v>
      </c>
      <c r="F9" s="56">
        <v>44737</v>
      </c>
      <c r="G9" s="250">
        <v>31642.82</v>
      </c>
      <c r="H9" s="46"/>
      <c r="I9" s="47"/>
      <c r="J9" s="60">
        <f>+G9</f>
        <v>31642.82</v>
      </c>
      <c r="K9" s="48" t="s">
        <v>301</v>
      </c>
    </row>
    <row r="10" spans="3:11" s="25" customFormat="1" ht="68.25" customHeight="1" x14ac:dyDescent="0.3">
      <c r="C10" s="58" t="s">
        <v>406</v>
      </c>
      <c r="D10" s="93" t="s">
        <v>874</v>
      </c>
      <c r="E10" s="57" t="s">
        <v>918</v>
      </c>
      <c r="F10" s="56">
        <v>44742</v>
      </c>
      <c r="G10" s="250">
        <v>70905.06</v>
      </c>
      <c r="H10" s="46"/>
      <c r="I10" s="251"/>
      <c r="J10" s="252">
        <f>+G10</f>
        <v>70905.06</v>
      </c>
      <c r="K10" s="48" t="s">
        <v>301</v>
      </c>
    </row>
    <row r="11" spans="3:11" s="25" customFormat="1" ht="68.25" customHeight="1" x14ac:dyDescent="0.3">
      <c r="C11" s="58" t="s">
        <v>299</v>
      </c>
      <c r="D11" s="253" t="s">
        <v>919</v>
      </c>
      <c r="E11" s="57" t="s">
        <v>920</v>
      </c>
      <c r="F11" s="57" t="s">
        <v>921</v>
      </c>
      <c r="G11" s="254">
        <v>70690.289999999994</v>
      </c>
      <c r="H11" s="46"/>
      <c r="I11" s="47"/>
      <c r="J11" s="60">
        <v>70690.289999999994</v>
      </c>
      <c r="K11" s="48" t="str">
        <f>+K10</f>
        <v>PENDIENTE</v>
      </c>
    </row>
    <row r="12" spans="3:11" s="25" customFormat="1" ht="68.25" customHeight="1" x14ac:dyDescent="0.3">
      <c r="C12" s="95" t="s">
        <v>753</v>
      </c>
      <c r="D12" s="96" t="s">
        <v>754</v>
      </c>
      <c r="E12" s="94" t="s">
        <v>752</v>
      </c>
      <c r="F12" s="94" t="s">
        <v>751</v>
      </c>
      <c r="G12" s="59">
        <v>61360</v>
      </c>
      <c r="H12" s="97"/>
      <c r="I12" s="47"/>
      <c r="J12" s="255">
        <f>+G12</f>
        <v>61360</v>
      </c>
      <c r="K12" s="48" t="str">
        <f t="shared" ref="K12:K15" si="0">+K11</f>
        <v>PENDIENTE</v>
      </c>
    </row>
    <row r="13" spans="3:11" s="25" customFormat="1" ht="90.75" customHeight="1" x14ac:dyDescent="0.3">
      <c r="C13" s="98" t="s">
        <v>755</v>
      </c>
      <c r="D13" s="201" t="s">
        <v>876</v>
      </c>
      <c r="E13" s="94" t="s">
        <v>875</v>
      </c>
      <c r="F13" s="200">
        <v>44706</v>
      </c>
      <c r="G13" s="59">
        <v>23645.71</v>
      </c>
      <c r="H13" s="97"/>
      <c r="I13" s="47"/>
      <c r="J13" s="255">
        <f>+G13</f>
        <v>23645.71</v>
      </c>
      <c r="K13" s="48" t="str">
        <f t="shared" si="0"/>
        <v>PENDIENTE</v>
      </c>
    </row>
    <row r="14" spans="3:11" s="25" customFormat="1" ht="102" customHeight="1" x14ac:dyDescent="0.3">
      <c r="C14" s="202" t="s">
        <v>878</v>
      </c>
      <c r="D14" s="201" t="s">
        <v>879</v>
      </c>
      <c r="E14" s="94" t="s">
        <v>877</v>
      </c>
      <c r="F14" s="200">
        <v>44694</v>
      </c>
      <c r="G14" s="59">
        <v>5500.01</v>
      </c>
      <c r="H14" s="97"/>
      <c r="I14" s="47"/>
      <c r="J14" s="255">
        <f>+G14</f>
        <v>5500.01</v>
      </c>
      <c r="K14" s="48" t="str">
        <f t="shared" si="0"/>
        <v>PENDIENTE</v>
      </c>
    </row>
    <row r="15" spans="3:11" s="25" customFormat="1" ht="102" customHeight="1" x14ac:dyDescent="0.3">
      <c r="C15" s="256" t="s">
        <v>881</v>
      </c>
      <c r="D15" s="257" t="s">
        <v>882</v>
      </c>
      <c r="E15" s="258" t="s">
        <v>880</v>
      </c>
      <c r="F15" s="259">
        <v>44701</v>
      </c>
      <c r="G15" s="59">
        <v>77038.5</v>
      </c>
      <c r="H15" s="97"/>
      <c r="I15" s="47"/>
      <c r="J15" s="255">
        <f>+G15</f>
        <v>77038.5</v>
      </c>
      <c r="K15" s="48" t="str">
        <f t="shared" si="0"/>
        <v>PENDIENTE</v>
      </c>
    </row>
    <row r="16" spans="3:11" s="25" customFormat="1" ht="54" customHeight="1" x14ac:dyDescent="0.3">
      <c r="C16" s="260"/>
      <c r="D16" s="261"/>
      <c r="E16" s="262"/>
      <c r="F16" s="263"/>
      <c r="G16" s="264">
        <f>SUM(G9:G15)</f>
        <v>340782.38999999996</v>
      </c>
      <c r="H16" s="97"/>
      <c r="I16" s="47"/>
      <c r="J16" s="265">
        <f>SUM(J9:J15)</f>
        <v>340782.38999999996</v>
      </c>
      <c r="K16" s="48"/>
    </row>
    <row r="17" spans="3:11" s="26" customFormat="1" ht="35.25" customHeight="1" x14ac:dyDescent="0.4">
      <c r="C17" s="27"/>
      <c r="D17" s="27"/>
      <c r="E17" s="27"/>
      <c r="F17" s="27"/>
      <c r="G17" s="27"/>
      <c r="H17" s="27"/>
      <c r="I17" s="28"/>
      <c r="J17" s="28"/>
      <c r="K17" s="28"/>
    </row>
    <row r="18" spans="3:11" s="26" customFormat="1" ht="35.25" customHeight="1" x14ac:dyDescent="0.4">
      <c r="C18" s="27"/>
      <c r="D18" s="27"/>
      <c r="E18" s="27"/>
      <c r="F18" s="27"/>
      <c r="G18" s="27"/>
      <c r="H18" s="27"/>
      <c r="I18" s="28"/>
      <c r="J18" s="28"/>
      <c r="K18" s="28"/>
    </row>
    <row r="19" spans="3:11" s="26" customFormat="1" ht="35.25" customHeight="1" x14ac:dyDescent="0.4">
      <c r="C19" s="266" t="s">
        <v>922</v>
      </c>
      <c r="D19" s="267"/>
      <c r="E19" s="191" t="s">
        <v>286</v>
      </c>
      <c r="F19" s="41"/>
      <c r="G19" s="41"/>
      <c r="H19" s="27"/>
      <c r="I19" s="191" t="s">
        <v>923</v>
      </c>
      <c r="J19" s="191"/>
      <c r="K19" s="28"/>
    </row>
    <row r="20" spans="3:11" s="41" customFormat="1" ht="26.25" x14ac:dyDescent="0.4">
      <c r="C20" s="268" t="s">
        <v>924</v>
      </c>
      <c r="D20" s="268"/>
      <c r="E20" s="192" t="s">
        <v>287</v>
      </c>
      <c r="H20" s="29"/>
      <c r="I20" s="42" t="s">
        <v>925</v>
      </c>
      <c r="J20" s="42"/>
      <c r="K20" s="190"/>
    </row>
    <row r="21" spans="3:11" s="41" customFormat="1" ht="26.25" x14ac:dyDescent="0.4">
      <c r="C21" s="268" t="s">
        <v>926</v>
      </c>
      <c r="D21" s="268"/>
      <c r="E21" s="192" t="s">
        <v>288</v>
      </c>
      <c r="H21" s="191"/>
      <c r="I21" s="192" t="s">
        <v>927</v>
      </c>
      <c r="J21" s="192"/>
    </row>
    <row r="22" spans="3:11" s="41" customFormat="1" ht="26.25" x14ac:dyDescent="0.4">
      <c r="C22" s="192"/>
      <c r="G22" s="192"/>
      <c r="H22" s="192"/>
    </row>
    <row r="23" spans="3:11" s="41" customFormat="1" ht="26.25" x14ac:dyDescent="0.4">
      <c r="C23" s="192"/>
      <c r="G23" s="192"/>
      <c r="H23" s="192"/>
    </row>
    <row r="24" spans="3:11" s="41" customFormat="1" ht="27" thickBot="1" x14ac:dyDescent="0.45">
      <c r="C24" s="192"/>
      <c r="D24" s="192"/>
      <c r="E24" s="192"/>
      <c r="F24" s="192"/>
      <c r="G24" s="192"/>
      <c r="H24" s="192"/>
      <c r="I24" s="192"/>
      <c r="J24" s="192"/>
      <c r="K24" s="192"/>
    </row>
    <row r="25" spans="3:11" s="41" customFormat="1" ht="21" x14ac:dyDescent="0.3">
      <c r="C25" s="209" t="s">
        <v>274</v>
      </c>
      <c r="D25" s="209"/>
      <c r="E25" s="209"/>
      <c r="F25" s="209"/>
      <c r="G25" s="209"/>
      <c r="H25" s="209"/>
      <c r="I25" s="209"/>
      <c r="J25" s="209"/>
      <c r="K25" s="209"/>
    </row>
    <row r="26" spans="3:11" s="41" customFormat="1" ht="20.25" x14ac:dyDescent="0.3">
      <c r="C26" s="210" t="s">
        <v>277</v>
      </c>
      <c r="D26" s="210"/>
      <c r="E26" s="210"/>
      <c r="F26" s="210"/>
      <c r="G26" s="210"/>
      <c r="H26" s="210"/>
      <c r="I26" s="210"/>
      <c r="J26" s="210"/>
      <c r="K26" s="210"/>
    </row>
    <row r="27" spans="3:11" s="41" customFormat="1" ht="21" x14ac:dyDescent="0.3">
      <c r="C27" s="33"/>
      <c r="D27" s="30"/>
      <c r="E27" s="30"/>
      <c r="F27" s="30"/>
      <c r="G27" s="31"/>
      <c r="H27" s="43"/>
      <c r="I27" s="32"/>
      <c r="J27" s="32"/>
      <c r="K27" s="32"/>
    </row>
    <row r="28" spans="3:11" s="41" customFormat="1" ht="21" x14ac:dyDescent="0.3">
      <c r="C28" s="33"/>
      <c r="D28" s="30"/>
      <c r="E28" s="30"/>
      <c r="F28" s="30"/>
      <c r="G28" s="31"/>
      <c r="I28" s="32"/>
      <c r="J28" s="32"/>
      <c r="K28" s="32"/>
    </row>
    <row r="29" spans="3:11" x14ac:dyDescent="0.25">
      <c r="C29" s="34"/>
      <c r="D29" s="19"/>
      <c r="E29" s="19"/>
      <c r="F29" s="19"/>
      <c r="G29" s="39"/>
      <c r="H29" s="19"/>
      <c r="I29" s="19"/>
      <c r="J29" s="19"/>
      <c r="K29" s="19"/>
    </row>
    <row r="30" spans="3:11" x14ac:dyDescent="0.25">
      <c r="C30" s="34"/>
      <c r="D30" s="19"/>
      <c r="E30" s="19"/>
      <c r="F30" s="19"/>
      <c r="G30" s="39"/>
      <c r="H30" s="19"/>
      <c r="I30" s="19"/>
      <c r="J30" s="19"/>
      <c r="K30" s="19"/>
    </row>
    <row r="31" spans="3:11" x14ac:dyDescent="0.25">
      <c r="C31" s="20"/>
      <c r="D31" s="19"/>
      <c r="E31" s="19"/>
      <c r="F31" s="19"/>
      <c r="G31" s="39"/>
      <c r="H31" s="19"/>
      <c r="I31" s="19"/>
      <c r="J31" s="19"/>
      <c r="K31" s="19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12:G16 G9:G10">
    <cfRule type="duplicateValues" dxfId="1" priority="1"/>
  </conditionalFormatting>
  <conditionalFormatting sqref="G11">
    <cfRule type="duplicateValues" dxfId="0" priority="2"/>
  </conditionalFormatting>
  <printOptions horizontalCentered="1"/>
  <pageMargins left="0.25" right="0.25" top="0.75" bottom="0.75" header="0.3" footer="0.3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091-A2C7-478D-9F55-FDE8EE3F8479}">
  <sheetPr>
    <pageSetUpPr fitToPage="1"/>
  </sheetPr>
  <dimension ref="B1:J109"/>
  <sheetViews>
    <sheetView tabSelected="1" view="pageBreakPreview" zoomScaleNormal="100" zoomScaleSheetLayoutView="100" workbookViewId="0">
      <selection activeCell="F113" sqref="F11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99"/>
      <c r="C1" s="99"/>
      <c r="D1" s="99"/>
      <c r="E1" s="99"/>
      <c r="F1" s="99"/>
      <c r="G1" s="99"/>
      <c r="H1" s="99"/>
    </row>
    <row r="2" spans="2:10" ht="15" customHeight="1" x14ac:dyDescent="0.25">
      <c r="B2" s="221"/>
      <c r="C2" s="221"/>
      <c r="D2" s="221"/>
      <c r="E2" s="221"/>
      <c r="F2" s="221"/>
      <c r="G2" s="221"/>
      <c r="H2" s="221"/>
    </row>
    <row r="3" spans="2:10" ht="15" customHeight="1" x14ac:dyDescent="0.25">
      <c r="B3" s="221"/>
      <c r="C3" s="221"/>
      <c r="D3" s="221"/>
      <c r="E3" s="221"/>
      <c r="F3" s="221"/>
      <c r="G3" s="221"/>
      <c r="H3" s="221"/>
    </row>
    <row r="4" spans="2:10" ht="34.5" customHeight="1" x14ac:dyDescent="0.25">
      <c r="B4" s="222"/>
      <c r="C4" s="222"/>
      <c r="D4" s="222"/>
      <c r="E4" s="222"/>
      <c r="F4" s="222"/>
      <c r="G4" s="222"/>
      <c r="H4" s="222"/>
    </row>
    <row r="5" spans="2:10" ht="5.25" customHeight="1" x14ac:dyDescent="0.25">
      <c r="B5" s="221" t="s">
        <v>756</v>
      </c>
      <c r="C5" s="221"/>
      <c r="D5" s="221"/>
      <c r="E5" s="221"/>
      <c r="F5" s="221"/>
      <c r="G5" s="221"/>
      <c r="H5" s="221"/>
    </row>
    <row r="6" spans="2:10" ht="28.5" customHeight="1" x14ac:dyDescent="0.25">
      <c r="B6" s="221"/>
      <c r="C6" s="221"/>
      <c r="D6" s="221"/>
      <c r="E6" s="221"/>
      <c r="F6" s="221"/>
      <c r="G6" s="221"/>
      <c r="H6" s="221"/>
    </row>
    <row r="7" spans="2:10" ht="20.25" x14ac:dyDescent="0.25">
      <c r="B7" s="223" t="s">
        <v>757</v>
      </c>
      <c r="C7" s="223"/>
      <c r="D7" s="223"/>
      <c r="E7" s="223"/>
      <c r="F7" s="223"/>
      <c r="G7" s="223"/>
      <c r="H7" s="223"/>
    </row>
    <row r="8" spans="2:10" ht="18" x14ac:dyDescent="0.25">
      <c r="B8" s="224" t="s">
        <v>928</v>
      </c>
      <c r="C8" s="224"/>
      <c r="D8" s="224"/>
      <c r="E8" s="224"/>
      <c r="F8" s="224"/>
      <c r="G8" s="224"/>
      <c r="H8" s="224"/>
    </row>
    <row r="9" spans="2:10" ht="26.25" customHeight="1" thickBot="1" x14ac:dyDescent="0.3">
      <c r="B9" s="224" t="s">
        <v>758</v>
      </c>
      <c r="C9" s="224"/>
      <c r="D9" s="224"/>
      <c r="E9" s="224"/>
      <c r="F9" s="224"/>
      <c r="G9" s="224"/>
      <c r="H9" s="224"/>
    </row>
    <row r="10" spans="2:10" ht="30" customHeight="1" thickBot="1" x14ac:dyDescent="0.3">
      <c r="B10" s="219"/>
      <c r="C10" s="220" t="s">
        <v>759</v>
      </c>
      <c r="D10" s="220"/>
      <c r="E10" s="220"/>
      <c r="F10" s="220"/>
      <c r="G10" s="220"/>
      <c r="H10" s="220"/>
    </row>
    <row r="11" spans="2:10" ht="17.25" thickBot="1" x14ac:dyDescent="0.3">
      <c r="B11" s="219"/>
      <c r="C11" s="219"/>
      <c r="D11" s="219"/>
      <c r="E11" s="101"/>
      <c r="F11" s="219" t="s">
        <v>760</v>
      </c>
      <c r="G11" s="219"/>
      <c r="H11" s="219"/>
    </row>
    <row r="12" spans="2:10" ht="39.75" customHeight="1" thickBot="1" x14ac:dyDescent="0.3">
      <c r="B12" s="219"/>
      <c r="C12" s="102" t="s">
        <v>761</v>
      </c>
      <c r="D12" s="193" t="s">
        <v>762</v>
      </c>
      <c r="E12" s="101" t="s">
        <v>763</v>
      </c>
      <c r="F12" s="193" t="s">
        <v>764</v>
      </c>
      <c r="G12" s="193" t="s">
        <v>765</v>
      </c>
      <c r="H12" s="193" t="s">
        <v>766</v>
      </c>
    </row>
    <row r="13" spans="2:10" ht="24.95" customHeight="1" thickBot="1" x14ac:dyDescent="0.3">
      <c r="B13" s="103"/>
      <c r="C13" s="104"/>
      <c r="D13" s="107"/>
      <c r="E13" s="106" t="s">
        <v>767</v>
      </c>
      <c r="F13" s="107"/>
      <c r="G13" s="107"/>
      <c r="H13" s="108">
        <f>+'[1]INGRESOS Y EGRESOS MAYO  '!H86</f>
        <v>2036050.4100000004</v>
      </c>
    </row>
    <row r="14" spans="2:10" ht="24.95" customHeight="1" thickBot="1" x14ac:dyDescent="0.3">
      <c r="B14" s="103"/>
      <c r="C14" s="109">
        <v>44713</v>
      </c>
      <c r="D14" s="107"/>
      <c r="E14" s="105" t="s">
        <v>929</v>
      </c>
      <c r="F14" s="110"/>
      <c r="G14" s="111"/>
      <c r="H14" s="112">
        <f>H13+F14-G14</f>
        <v>2036050.4100000004</v>
      </c>
    </row>
    <row r="15" spans="2:10" ht="24.95" customHeight="1" thickBot="1" x14ac:dyDescent="0.3">
      <c r="B15" s="103"/>
      <c r="C15" s="109">
        <v>44713</v>
      </c>
      <c r="D15" s="107"/>
      <c r="E15" s="105" t="s">
        <v>930</v>
      </c>
      <c r="F15" s="110">
        <v>5000</v>
      </c>
      <c r="G15" s="113"/>
      <c r="H15" s="112">
        <f t="shared" ref="H15:H78" si="0">H14+F15-G15</f>
        <v>2041050.4100000004</v>
      </c>
    </row>
    <row r="16" spans="2:10" ht="24.95" customHeight="1" thickBot="1" x14ac:dyDescent="0.3">
      <c r="B16" s="103"/>
      <c r="C16" s="109">
        <v>44713</v>
      </c>
      <c r="D16" s="203"/>
      <c r="E16" s="105" t="s">
        <v>931</v>
      </c>
      <c r="F16" s="110">
        <v>5000</v>
      </c>
      <c r="G16" s="113"/>
      <c r="H16" s="112">
        <f t="shared" si="0"/>
        <v>2046050.4100000004</v>
      </c>
      <c r="J16" s="114"/>
    </row>
    <row r="17" spans="2:8" ht="24.95" customHeight="1" thickBot="1" x14ac:dyDescent="0.3">
      <c r="B17" s="103"/>
      <c r="C17" s="109">
        <v>44713</v>
      </c>
      <c r="D17" s="203"/>
      <c r="E17" s="105" t="s">
        <v>932</v>
      </c>
      <c r="F17" s="110">
        <v>5000</v>
      </c>
      <c r="G17" s="113"/>
      <c r="H17" s="112">
        <f t="shared" si="0"/>
        <v>2051050.4100000004</v>
      </c>
    </row>
    <row r="18" spans="2:8" ht="24.95" customHeight="1" thickBot="1" x14ac:dyDescent="0.3">
      <c r="B18" s="103"/>
      <c r="C18" s="109">
        <v>44713</v>
      </c>
      <c r="D18" s="203"/>
      <c r="E18" s="105" t="s">
        <v>933</v>
      </c>
      <c r="F18" s="110">
        <v>5000</v>
      </c>
      <c r="G18" s="113"/>
      <c r="H18" s="112">
        <f t="shared" si="0"/>
        <v>2056050.4100000004</v>
      </c>
    </row>
    <row r="19" spans="2:8" ht="24.95" customHeight="1" thickBot="1" x14ac:dyDescent="0.3">
      <c r="B19" s="103"/>
      <c r="C19" s="109">
        <v>44713</v>
      </c>
      <c r="D19" s="269">
        <v>4408</v>
      </c>
      <c r="E19" s="105" t="s">
        <v>934</v>
      </c>
      <c r="F19" s="115"/>
      <c r="G19" s="113">
        <v>49064.59</v>
      </c>
      <c r="H19" s="112">
        <f t="shared" si="0"/>
        <v>2006985.8200000003</v>
      </c>
    </row>
    <row r="20" spans="2:8" ht="24.95" customHeight="1" thickBot="1" x14ac:dyDescent="0.3">
      <c r="B20" s="103"/>
      <c r="C20" s="109">
        <v>44714</v>
      </c>
      <c r="D20" s="203"/>
      <c r="E20" s="105" t="s">
        <v>935</v>
      </c>
      <c r="F20" s="115">
        <v>5000</v>
      </c>
      <c r="G20" s="113"/>
      <c r="H20" s="112">
        <f t="shared" si="0"/>
        <v>2011985.8200000003</v>
      </c>
    </row>
    <row r="21" spans="2:8" ht="24.95" customHeight="1" thickBot="1" x14ac:dyDescent="0.3">
      <c r="B21" s="103"/>
      <c r="C21" s="109">
        <v>44714</v>
      </c>
      <c r="D21" s="203"/>
      <c r="E21" s="105" t="s">
        <v>936</v>
      </c>
      <c r="F21" s="115">
        <v>5000</v>
      </c>
      <c r="G21" s="113"/>
      <c r="H21" s="112">
        <f t="shared" si="0"/>
        <v>2016985.8200000003</v>
      </c>
    </row>
    <row r="22" spans="2:8" ht="24.95" customHeight="1" thickBot="1" x14ac:dyDescent="0.3">
      <c r="B22" s="103"/>
      <c r="C22" s="109">
        <v>44715</v>
      </c>
      <c r="D22" s="203"/>
      <c r="E22" s="105" t="s">
        <v>937</v>
      </c>
      <c r="F22" s="115">
        <v>5000</v>
      </c>
      <c r="G22" s="113"/>
      <c r="H22" s="112">
        <f t="shared" si="0"/>
        <v>2021985.8200000003</v>
      </c>
    </row>
    <row r="23" spans="2:8" ht="24.95" customHeight="1" thickBot="1" x14ac:dyDescent="0.3">
      <c r="B23" s="103"/>
      <c r="C23" s="109">
        <v>44715</v>
      </c>
      <c r="D23" s="204"/>
      <c r="E23" s="105" t="s">
        <v>938</v>
      </c>
      <c r="F23" s="115">
        <v>5000</v>
      </c>
      <c r="G23" s="113"/>
      <c r="H23" s="112">
        <f t="shared" si="0"/>
        <v>2026985.8200000003</v>
      </c>
    </row>
    <row r="24" spans="2:8" ht="24.95" customHeight="1" thickBot="1" x14ac:dyDescent="0.3">
      <c r="B24" s="103"/>
      <c r="C24" s="109">
        <v>44715</v>
      </c>
      <c r="D24" s="203"/>
      <c r="E24" s="105" t="s">
        <v>939</v>
      </c>
      <c r="F24" s="115">
        <v>8000</v>
      </c>
      <c r="G24" s="113"/>
      <c r="H24" s="112">
        <f t="shared" si="0"/>
        <v>2034985.8200000003</v>
      </c>
    </row>
    <row r="25" spans="2:8" ht="24.95" customHeight="1" thickBot="1" x14ac:dyDescent="0.3">
      <c r="B25" s="103"/>
      <c r="C25" s="109">
        <v>44715</v>
      </c>
      <c r="D25" s="203"/>
      <c r="E25" s="105" t="s">
        <v>940</v>
      </c>
      <c r="F25" s="115">
        <v>5000</v>
      </c>
      <c r="G25" s="113"/>
      <c r="H25" s="112">
        <f t="shared" si="0"/>
        <v>2039985.8200000003</v>
      </c>
    </row>
    <row r="26" spans="2:8" ht="24.95" customHeight="1" thickBot="1" x14ac:dyDescent="0.3">
      <c r="B26" s="103"/>
      <c r="C26" s="109">
        <v>44715</v>
      </c>
      <c r="D26" s="203"/>
      <c r="E26" s="105" t="s">
        <v>941</v>
      </c>
      <c r="F26" s="115"/>
      <c r="G26" s="113">
        <v>7800</v>
      </c>
      <c r="H26" s="112">
        <f t="shared" si="0"/>
        <v>2032185.8200000003</v>
      </c>
    </row>
    <row r="27" spans="2:8" ht="24.95" customHeight="1" thickBot="1" x14ac:dyDescent="0.3">
      <c r="B27" s="103"/>
      <c r="C27" s="109">
        <v>44715</v>
      </c>
      <c r="D27" s="203"/>
      <c r="E27" s="105" t="s">
        <v>942</v>
      </c>
      <c r="F27" s="115"/>
      <c r="G27" s="113">
        <v>6950</v>
      </c>
      <c r="H27" s="112">
        <f t="shared" si="0"/>
        <v>2025235.8200000003</v>
      </c>
    </row>
    <row r="28" spans="2:8" ht="24.95" customHeight="1" thickBot="1" x14ac:dyDescent="0.3">
      <c r="B28" s="103"/>
      <c r="C28" s="109">
        <v>44715</v>
      </c>
      <c r="D28" s="203"/>
      <c r="E28" s="105" t="s">
        <v>943</v>
      </c>
      <c r="F28" s="115"/>
      <c r="G28" s="113">
        <v>3900</v>
      </c>
      <c r="H28" s="112">
        <f t="shared" si="0"/>
        <v>2021335.8200000003</v>
      </c>
    </row>
    <row r="29" spans="2:8" ht="24.95" customHeight="1" thickBot="1" x14ac:dyDescent="0.3">
      <c r="B29" s="103"/>
      <c r="C29" s="109">
        <v>44715</v>
      </c>
      <c r="D29" s="203"/>
      <c r="E29" s="105" t="s">
        <v>944</v>
      </c>
      <c r="F29" s="113"/>
      <c r="G29" s="113">
        <v>3900</v>
      </c>
      <c r="H29" s="112">
        <f t="shared" si="0"/>
        <v>2017435.8200000003</v>
      </c>
    </row>
    <row r="30" spans="2:8" ht="24.95" customHeight="1" thickBot="1" x14ac:dyDescent="0.3">
      <c r="B30" s="103"/>
      <c r="C30" s="109">
        <v>44715</v>
      </c>
      <c r="D30" s="203"/>
      <c r="E30" s="105" t="s">
        <v>945</v>
      </c>
      <c r="F30" s="113"/>
      <c r="G30" s="113">
        <v>5750</v>
      </c>
      <c r="H30" s="112">
        <f t="shared" si="0"/>
        <v>2011685.8200000003</v>
      </c>
    </row>
    <row r="31" spans="2:8" ht="24.95" customHeight="1" thickBot="1" x14ac:dyDescent="0.3">
      <c r="B31" s="103"/>
      <c r="C31" s="109">
        <v>44715</v>
      </c>
      <c r="D31" s="203"/>
      <c r="E31" s="105" t="s">
        <v>946</v>
      </c>
      <c r="F31" s="113"/>
      <c r="G31" s="113">
        <v>3900</v>
      </c>
      <c r="H31" s="112">
        <f t="shared" si="0"/>
        <v>2007785.8200000003</v>
      </c>
    </row>
    <row r="32" spans="2:8" ht="24.95" customHeight="1" thickBot="1" x14ac:dyDescent="0.3">
      <c r="B32" s="103"/>
      <c r="C32" s="109">
        <v>44715</v>
      </c>
      <c r="D32" s="203"/>
      <c r="E32" s="105" t="s">
        <v>947</v>
      </c>
      <c r="F32" s="113"/>
      <c r="G32" s="113">
        <v>3900</v>
      </c>
      <c r="H32" s="112">
        <f t="shared" si="0"/>
        <v>2003885.8200000003</v>
      </c>
    </row>
    <row r="33" spans="2:10" ht="24.95" customHeight="1" thickBot="1" x14ac:dyDescent="0.3">
      <c r="B33" s="103"/>
      <c r="C33" s="109">
        <v>44715</v>
      </c>
      <c r="D33" s="203"/>
      <c r="E33" s="105" t="s">
        <v>948</v>
      </c>
      <c r="F33" s="113"/>
      <c r="G33" s="113">
        <v>4750</v>
      </c>
      <c r="H33" s="112">
        <f t="shared" si="0"/>
        <v>1999135.8200000003</v>
      </c>
    </row>
    <row r="34" spans="2:10" ht="24.95" customHeight="1" thickBot="1" x14ac:dyDescent="0.3">
      <c r="B34" s="103"/>
      <c r="C34" s="109">
        <v>44715</v>
      </c>
      <c r="D34" s="203"/>
      <c r="E34" s="105" t="s">
        <v>949</v>
      </c>
      <c r="F34" s="113"/>
      <c r="G34" s="113">
        <v>3900</v>
      </c>
      <c r="H34" s="112">
        <f t="shared" si="0"/>
        <v>1995235.8200000003</v>
      </c>
    </row>
    <row r="35" spans="2:10" ht="24.95" customHeight="1" thickBot="1" x14ac:dyDescent="0.3">
      <c r="B35" s="103"/>
      <c r="C35" s="109">
        <v>44715</v>
      </c>
      <c r="D35" s="203"/>
      <c r="E35" s="105" t="s">
        <v>950</v>
      </c>
      <c r="F35" s="113"/>
      <c r="G35" s="113">
        <v>3900</v>
      </c>
      <c r="H35" s="112">
        <f t="shared" si="0"/>
        <v>1991335.8200000003</v>
      </c>
    </row>
    <row r="36" spans="2:10" ht="24.95" customHeight="1" thickBot="1" x14ac:dyDescent="0.3">
      <c r="B36" s="103"/>
      <c r="C36" s="109">
        <v>44715</v>
      </c>
      <c r="D36" s="203"/>
      <c r="E36" s="105" t="s">
        <v>951</v>
      </c>
      <c r="F36" s="113"/>
      <c r="G36" s="113">
        <v>3900</v>
      </c>
      <c r="H36" s="112">
        <f t="shared" si="0"/>
        <v>1987435.8200000003</v>
      </c>
    </row>
    <row r="37" spans="2:10" ht="24.95" customHeight="1" thickBot="1" x14ac:dyDescent="0.3">
      <c r="B37" s="103"/>
      <c r="C37" s="109">
        <v>44715</v>
      </c>
      <c r="D37" s="203"/>
      <c r="E37" s="105" t="s">
        <v>952</v>
      </c>
      <c r="F37" s="113"/>
      <c r="G37" s="113">
        <v>4100</v>
      </c>
      <c r="H37" s="112">
        <f t="shared" si="0"/>
        <v>1983335.8200000003</v>
      </c>
    </row>
    <row r="38" spans="2:10" ht="24.95" customHeight="1" thickBot="1" x14ac:dyDescent="0.3">
      <c r="B38" s="103"/>
      <c r="C38" s="109">
        <v>44715</v>
      </c>
      <c r="D38" s="203"/>
      <c r="E38" s="105" t="s">
        <v>953</v>
      </c>
      <c r="F38" s="113">
        <v>5000</v>
      </c>
      <c r="G38" s="113"/>
      <c r="H38" s="112">
        <f t="shared" si="0"/>
        <v>1988335.8200000003</v>
      </c>
    </row>
    <row r="39" spans="2:10" ht="24.95" customHeight="1" thickBot="1" x14ac:dyDescent="0.3">
      <c r="B39" s="103"/>
      <c r="C39" s="109">
        <v>44715</v>
      </c>
      <c r="D39" s="203"/>
      <c r="E39" s="105" t="s">
        <v>954</v>
      </c>
      <c r="F39" s="113">
        <v>8000</v>
      </c>
      <c r="G39" s="113"/>
      <c r="H39" s="112">
        <f t="shared" si="0"/>
        <v>1996335.8200000003</v>
      </c>
    </row>
    <row r="40" spans="2:10" ht="24.95" customHeight="1" thickBot="1" x14ac:dyDescent="0.3">
      <c r="B40" s="103"/>
      <c r="C40" s="109">
        <v>44715</v>
      </c>
      <c r="D40" s="203"/>
      <c r="E40" s="105" t="s">
        <v>955</v>
      </c>
      <c r="F40" s="113">
        <v>5000</v>
      </c>
      <c r="G40" s="113"/>
      <c r="H40" s="112">
        <f t="shared" si="0"/>
        <v>2001335.8200000003</v>
      </c>
    </row>
    <row r="41" spans="2:10" ht="24.95" customHeight="1" thickBot="1" x14ac:dyDescent="0.3">
      <c r="B41" s="103"/>
      <c r="C41" s="109">
        <v>44715</v>
      </c>
      <c r="D41" s="203"/>
      <c r="E41" s="105" t="s">
        <v>956</v>
      </c>
      <c r="F41" s="113">
        <v>8000</v>
      </c>
      <c r="G41" s="113"/>
      <c r="H41" s="112">
        <f t="shared" si="0"/>
        <v>2009335.8200000003</v>
      </c>
      <c r="J41" s="114"/>
    </row>
    <row r="42" spans="2:10" ht="24.95" customHeight="1" thickBot="1" x14ac:dyDescent="0.3">
      <c r="B42" s="103"/>
      <c r="C42" s="109">
        <v>44715</v>
      </c>
      <c r="D42" s="203"/>
      <c r="E42" s="105" t="s">
        <v>957</v>
      </c>
      <c r="F42" s="113">
        <v>5000</v>
      </c>
      <c r="G42" s="113"/>
      <c r="H42" s="112">
        <f t="shared" si="0"/>
        <v>2014335.8200000003</v>
      </c>
    </row>
    <row r="43" spans="2:10" ht="24.95" customHeight="1" thickBot="1" x14ac:dyDescent="0.3">
      <c r="B43" s="103"/>
      <c r="C43" s="109">
        <v>44719</v>
      </c>
      <c r="D43" s="203"/>
      <c r="E43" s="105" t="s">
        <v>958</v>
      </c>
      <c r="F43" s="113"/>
      <c r="G43" s="113">
        <v>19775</v>
      </c>
      <c r="H43" s="112">
        <f t="shared" si="0"/>
        <v>1994560.8200000003</v>
      </c>
    </row>
    <row r="44" spans="2:10" ht="24.95" customHeight="1" thickBot="1" x14ac:dyDescent="0.3">
      <c r="B44" s="103"/>
      <c r="C44" s="109">
        <v>44720</v>
      </c>
      <c r="D44" s="203"/>
      <c r="E44" s="105" t="s">
        <v>959</v>
      </c>
      <c r="F44" s="113"/>
      <c r="G44" s="113">
        <v>5000</v>
      </c>
      <c r="H44" s="112">
        <f t="shared" si="0"/>
        <v>1989560.8200000003</v>
      </c>
    </row>
    <row r="45" spans="2:10" ht="24.95" customHeight="1" thickBot="1" x14ac:dyDescent="0.3">
      <c r="B45" s="103"/>
      <c r="C45" s="109">
        <v>44720</v>
      </c>
      <c r="D45" s="203"/>
      <c r="E45" s="105" t="s">
        <v>960</v>
      </c>
      <c r="F45" s="113">
        <v>5000</v>
      </c>
      <c r="G45" s="113"/>
      <c r="H45" s="112">
        <f t="shared" si="0"/>
        <v>1994560.8200000003</v>
      </c>
    </row>
    <row r="46" spans="2:10" ht="24.95" customHeight="1" thickBot="1" x14ac:dyDescent="0.3">
      <c r="B46" s="103"/>
      <c r="C46" s="109">
        <v>44720</v>
      </c>
      <c r="D46" s="203"/>
      <c r="E46" s="105" t="s">
        <v>961</v>
      </c>
      <c r="F46" s="113">
        <v>5000</v>
      </c>
      <c r="G46" s="113"/>
      <c r="H46" s="112">
        <f t="shared" si="0"/>
        <v>1999560.8200000003</v>
      </c>
    </row>
    <row r="47" spans="2:10" ht="24.95" customHeight="1" thickBot="1" x14ac:dyDescent="0.3">
      <c r="B47" s="103"/>
      <c r="C47" s="109">
        <v>44722</v>
      </c>
      <c r="D47" s="203"/>
      <c r="E47" s="105" t="s">
        <v>962</v>
      </c>
      <c r="F47" s="113">
        <v>5000</v>
      </c>
      <c r="G47" s="113"/>
      <c r="H47" s="112">
        <f t="shared" si="0"/>
        <v>2004560.8200000003</v>
      </c>
    </row>
    <row r="48" spans="2:10" ht="24.95" customHeight="1" thickBot="1" x14ac:dyDescent="0.3">
      <c r="B48" s="103"/>
      <c r="C48" s="109">
        <v>44722</v>
      </c>
      <c r="D48" s="203"/>
      <c r="E48" s="105" t="s">
        <v>963</v>
      </c>
      <c r="F48" s="113">
        <v>5000</v>
      </c>
      <c r="G48" s="113"/>
      <c r="H48" s="112">
        <f t="shared" si="0"/>
        <v>2009560.8200000003</v>
      </c>
    </row>
    <row r="49" spans="2:8" ht="24.95" customHeight="1" thickBot="1" x14ac:dyDescent="0.3">
      <c r="B49" s="103"/>
      <c r="C49" s="109">
        <v>44722</v>
      </c>
      <c r="D49" s="203"/>
      <c r="E49" s="105" t="s">
        <v>964</v>
      </c>
      <c r="F49" s="113">
        <v>5000</v>
      </c>
      <c r="G49" s="113"/>
      <c r="H49" s="112">
        <f t="shared" si="0"/>
        <v>2014560.8200000003</v>
      </c>
    </row>
    <row r="50" spans="2:8" ht="24.95" customHeight="1" thickBot="1" x14ac:dyDescent="0.3">
      <c r="B50" s="103"/>
      <c r="C50" s="109">
        <v>44722</v>
      </c>
      <c r="D50" s="203"/>
      <c r="E50" s="105" t="s">
        <v>965</v>
      </c>
      <c r="F50" s="113">
        <v>5000</v>
      </c>
      <c r="G50" s="113"/>
      <c r="H50" s="112">
        <f t="shared" si="0"/>
        <v>2019560.8200000003</v>
      </c>
    </row>
    <row r="51" spans="2:8" ht="24.95" customHeight="1" thickBot="1" x14ac:dyDescent="0.3">
      <c r="B51" s="103"/>
      <c r="C51" s="109">
        <v>44722</v>
      </c>
      <c r="D51" s="203"/>
      <c r="E51" s="105" t="s">
        <v>966</v>
      </c>
      <c r="F51" s="113">
        <v>5000</v>
      </c>
      <c r="G51" s="113"/>
      <c r="H51" s="112">
        <f t="shared" si="0"/>
        <v>2024560.8200000003</v>
      </c>
    </row>
    <row r="52" spans="2:8" ht="24.95" customHeight="1" thickBot="1" x14ac:dyDescent="0.3">
      <c r="B52" s="103"/>
      <c r="C52" s="109">
        <v>44722</v>
      </c>
      <c r="D52" s="203"/>
      <c r="E52" s="105" t="s">
        <v>967</v>
      </c>
      <c r="F52" s="113"/>
      <c r="G52" s="113">
        <v>129120</v>
      </c>
      <c r="H52" s="112">
        <f t="shared" si="0"/>
        <v>1895440.8200000003</v>
      </c>
    </row>
    <row r="53" spans="2:8" ht="24.95" customHeight="1" thickBot="1" x14ac:dyDescent="0.3">
      <c r="B53" s="103"/>
      <c r="C53" s="109">
        <v>44722</v>
      </c>
      <c r="D53" s="203"/>
      <c r="E53" s="105" t="s">
        <v>968</v>
      </c>
      <c r="F53" s="113"/>
      <c r="G53" s="113">
        <v>2000</v>
      </c>
      <c r="H53" s="112">
        <f t="shared" si="0"/>
        <v>1893440.8200000003</v>
      </c>
    </row>
    <row r="54" spans="2:8" ht="24.95" customHeight="1" thickBot="1" x14ac:dyDescent="0.3">
      <c r="B54" s="103"/>
      <c r="C54" s="109">
        <v>44722</v>
      </c>
      <c r="D54" s="203"/>
      <c r="E54" s="105" t="s">
        <v>969</v>
      </c>
      <c r="F54" s="113"/>
      <c r="G54" s="113">
        <v>4000</v>
      </c>
      <c r="H54" s="112">
        <f t="shared" si="0"/>
        <v>1889440.8200000003</v>
      </c>
    </row>
    <row r="55" spans="2:8" ht="24.95" customHeight="1" thickBot="1" x14ac:dyDescent="0.3">
      <c r="B55" s="103"/>
      <c r="C55" s="109">
        <v>44722</v>
      </c>
      <c r="D55" s="203"/>
      <c r="E55" s="105" t="s">
        <v>970</v>
      </c>
      <c r="F55" s="113"/>
      <c r="G55" s="113">
        <v>8000</v>
      </c>
      <c r="H55" s="112">
        <f t="shared" si="0"/>
        <v>1881440.8200000003</v>
      </c>
    </row>
    <row r="56" spans="2:8" ht="24.95" customHeight="1" thickBot="1" x14ac:dyDescent="0.3">
      <c r="B56" s="103"/>
      <c r="C56" s="109">
        <v>44722</v>
      </c>
      <c r="D56" s="203"/>
      <c r="E56" s="105" t="s">
        <v>971</v>
      </c>
      <c r="F56" s="113"/>
      <c r="G56" s="113">
        <v>3000</v>
      </c>
      <c r="H56" s="112">
        <f t="shared" si="0"/>
        <v>1878440.8200000003</v>
      </c>
    </row>
    <row r="57" spans="2:8" ht="24.95" customHeight="1" thickBot="1" x14ac:dyDescent="0.3">
      <c r="B57" s="103"/>
      <c r="C57" s="109">
        <v>44722</v>
      </c>
      <c r="D57" s="203"/>
      <c r="E57" s="105" t="s">
        <v>972</v>
      </c>
      <c r="F57" s="113"/>
      <c r="G57" s="113">
        <v>8000</v>
      </c>
      <c r="H57" s="112">
        <f t="shared" si="0"/>
        <v>1870440.8200000003</v>
      </c>
    </row>
    <row r="58" spans="2:8" ht="24.95" customHeight="1" thickBot="1" x14ac:dyDescent="0.3">
      <c r="B58" s="103"/>
      <c r="C58" s="109">
        <v>44722</v>
      </c>
      <c r="D58" s="203"/>
      <c r="E58" s="105" t="s">
        <v>973</v>
      </c>
      <c r="F58" s="113"/>
      <c r="G58" s="113">
        <v>20000</v>
      </c>
      <c r="H58" s="112">
        <f t="shared" si="0"/>
        <v>1850440.8200000003</v>
      </c>
    </row>
    <row r="59" spans="2:8" ht="24.95" customHeight="1" thickBot="1" x14ac:dyDescent="0.3">
      <c r="B59" s="103"/>
      <c r="C59" s="109">
        <v>44727</v>
      </c>
      <c r="D59" s="203"/>
      <c r="E59" s="105" t="s">
        <v>974</v>
      </c>
      <c r="F59" s="113"/>
      <c r="G59" s="113">
        <v>6300</v>
      </c>
      <c r="H59" s="112">
        <f t="shared" si="0"/>
        <v>1844140.8200000003</v>
      </c>
    </row>
    <row r="60" spans="2:8" ht="24.95" customHeight="1" thickBot="1" x14ac:dyDescent="0.3">
      <c r="B60" s="103"/>
      <c r="C60" s="109">
        <v>44727</v>
      </c>
      <c r="D60" s="203"/>
      <c r="E60" s="105" t="s">
        <v>975</v>
      </c>
      <c r="F60" s="113">
        <v>5000</v>
      </c>
      <c r="G60" s="113"/>
      <c r="H60" s="112">
        <f t="shared" si="0"/>
        <v>1849140.8200000003</v>
      </c>
    </row>
    <row r="61" spans="2:8" ht="24.95" customHeight="1" thickBot="1" x14ac:dyDescent="0.3">
      <c r="B61" s="103"/>
      <c r="C61" s="109">
        <v>44727</v>
      </c>
      <c r="D61" s="203"/>
      <c r="E61" s="105" t="s">
        <v>976</v>
      </c>
      <c r="F61" s="113">
        <v>5000</v>
      </c>
      <c r="G61" s="113"/>
      <c r="H61" s="112">
        <f t="shared" si="0"/>
        <v>1854140.8200000003</v>
      </c>
    </row>
    <row r="62" spans="2:8" ht="24.95" customHeight="1" thickBot="1" x14ac:dyDescent="0.3">
      <c r="B62" s="103"/>
      <c r="C62" s="109">
        <v>44727</v>
      </c>
      <c r="D62" s="203"/>
      <c r="E62" s="105" t="s">
        <v>977</v>
      </c>
      <c r="F62" s="113"/>
      <c r="G62" s="113"/>
      <c r="H62" s="112">
        <f t="shared" si="0"/>
        <v>1854140.8200000003</v>
      </c>
    </row>
    <row r="63" spans="2:8" ht="24.95" customHeight="1" thickBot="1" x14ac:dyDescent="0.3">
      <c r="B63" s="103"/>
      <c r="C63" s="109">
        <v>44727</v>
      </c>
      <c r="D63" s="203"/>
      <c r="E63" s="105" t="s">
        <v>978</v>
      </c>
      <c r="F63" s="113">
        <v>5000</v>
      </c>
      <c r="G63" s="113"/>
      <c r="H63" s="112">
        <f t="shared" si="0"/>
        <v>1859140.8200000003</v>
      </c>
    </row>
    <row r="64" spans="2:8" ht="24.95" customHeight="1" thickBot="1" x14ac:dyDescent="0.3">
      <c r="B64" s="103"/>
      <c r="C64" s="109">
        <v>44727</v>
      </c>
      <c r="D64" s="203"/>
      <c r="E64" s="105" t="s">
        <v>979</v>
      </c>
      <c r="F64" s="113">
        <v>5000</v>
      </c>
      <c r="G64" s="113"/>
      <c r="H64" s="112">
        <f t="shared" si="0"/>
        <v>1864140.8200000003</v>
      </c>
    </row>
    <row r="65" spans="2:8" ht="24.95" customHeight="1" thickBot="1" x14ac:dyDescent="0.3">
      <c r="B65" s="103"/>
      <c r="C65" s="109">
        <v>44727</v>
      </c>
      <c r="D65" s="203"/>
      <c r="E65" s="105" t="s">
        <v>980</v>
      </c>
      <c r="F65" s="113">
        <v>5000</v>
      </c>
      <c r="G65" s="113"/>
      <c r="H65" s="112">
        <f t="shared" si="0"/>
        <v>1869140.8200000003</v>
      </c>
    </row>
    <row r="66" spans="2:8" ht="24.75" customHeight="1" thickBot="1" x14ac:dyDescent="0.3">
      <c r="B66" s="103"/>
      <c r="C66" s="109">
        <v>44732</v>
      </c>
      <c r="D66" s="203"/>
      <c r="E66" s="105" t="s">
        <v>981</v>
      </c>
      <c r="F66" s="113">
        <v>50000</v>
      </c>
      <c r="G66" s="113"/>
      <c r="H66" s="112">
        <f t="shared" si="0"/>
        <v>1919140.8200000003</v>
      </c>
    </row>
    <row r="67" spans="2:8" ht="24.95" customHeight="1" thickBot="1" x14ac:dyDescent="0.3">
      <c r="B67" s="103"/>
      <c r="C67" s="109">
        <v>44732</v>
      </c>
      <c r="D67" s="203"/>
      <c r="E67" s="105" t="s">
        <v>982</v>
      </c>
      <c r="F67" s="113"/>
      <c r="G67" s="113"/>
      <c r="H67" s="112">
        <f t="shared" si="0"/>
        <v>1919140.8200000003</v>
      </c>
    </row>
    <row r="68" spans="2:8" ht="24.95" customHeight="1" thickBot="1" x14ac:dyDescent="0.3">
      <c r="B68" s="103"/>
      <c r="C68" s="109">
        <v>44732</v>
      </c>
      <c r="D68" s="203"/>
      <c r="E68" s="105" t="s">
        <v>983</v>
      </c>
      <c r="F68" s="113">
        <v>5000</v>
      </c>
      <c r="G68" s="113"/>
      <c r="H68" s="112">
        <f t="shared" si="0"/>
        <v>1924140.8200000003</v>
      </c>
    </row>
    <row r="69" spans="2:8" ht="24.95" customHeight="1" thickBot="1" x14ac:dyDescent="0.3">
      <c r="B69" s="103"/>
      <c r="C69" s="109">
        <v>44733</v>
      </c>
      <c r="D69" s="205"/>
      <c r="E69" s="105" t="s">
        <v>984</v>
      </c>
      <c r="F69" s="113">
        <v>5000</v>
      </c>
      <c r="G69" s="113"/>
      <c r="H69" s="112">
        <f t="shared" si="0"/>
        <v>1929140.8200000003</v>
      </c>
    </row>
    <row r="70" spans="2:8" ht="24.95" customHeight="1" thickBot="1" x14ac:dyDescent="0.3">
      <c r="B70" s="103"/>
      <c r="C70" s="109">
        <v>44733</v>
      </c>
      <c r="D70" s="206"/>
      <c r="E70" s="105" t="s">
        <v>985</v>
      </c>
      <c r="F70" s="113">
        <v>10000</v>
      </c>
      <c r="G70" s="113"/>
      <c r="H70" s="112">
        <f t="shared" si="0"/>
        <v>1939140.8200000003</v>
      </c>
    </row>
    <row r="71" spans="2:8" ht="24.95" customHeight="1" thickBot="1" x14ac:dyDescent="0.3">
      <c r="B71" s="103"/>
      <c r="C71" s="109">
        <v>44733</v>
      </c>
      <c r="D71" s="206"/>
      <c r="E71" s="105" t="s">
        <v>986</v>
      </c>
      <c r="F71" s="113">
        <v>8000</v>
      </c>
      <c r="G71" s="113"/>
      <c r="H71" s="112">
        <f t="shared" si="0"/>
        <v>1947140.8200000003</v>
      </c>
    </row>
    <row r="72" spans="2:8" ht="24.95" customHeight="1" thickBot="1" x14ac:dyDescent="0.3">
      <c r="B72" s="103"/>
      <c r="C72" s="109">
        <v>44735</v>
      </c>
      <c r="D72" s="206"/>
      <c r="E72" s="105" t="s">
        <v>987</v>
      </c>
      <c r="F72" s="113">
        <v>5000</v>
      </c>
      <c r="G72" s="113"/>
      <c r="H72" s="112">
        <f t="shared" si="0"/>
        <v>1952140.8200000003</v>
      </c>
    </row>
    <row r="73" spans="2:8" ht="24.95" customHeight="1" thickBot="1" x14ac:dyDescent="0.3">
      <c r="B73" s="103"/>
      <c r="C73" s="109">
        <v>44735</v>
      </c>
      <c r="D73" s="206"/>
      <c r="E73" s="105" t="s">
        <v>988</v>
      </c>
      <c r="F73" s="113">
        <v>5000</v>
      </c>
      <c r="G73" s="113"/>
      <c r="H73" s="112">
        <f t="shared" si="0"/>
        <v>1957140.8200000003</v>
      </c>
    </row>
    <row r="74" spans="2:8" ht="24.95" customHeight="1" thickBot="1" x14ac:dyDescent="0.3">
      <c r="B74" s="103"/>
      <c r="C74" s="109">
        <v>44735</v>
      </c>
      <c r="D74" s="206"/>
      <c r="E74" s="105" t="s">
        <v>989</v>
      </c>
      <c r="F74" s="113">
        <v>5000</v>
      </c>
      <c r="G74" s="113"/>
      <c r="H74" s="112">
        <f t="shared" si="0"/>
        <v>1962140.8200000003</v>
      </c>
    </row>
    <row r="75" spans="2:8" ht="24.95" customHeight="1" thickBot="1" x14ac:dyDescent="0.3">
      <c r="B75" s="103"/>
      <c r="C75" s="109">
        <v>44735</v>
      </c>
      <c r="D75" s="206"/>
      <c r="E75" s="105" t="s">
        <v>990</v>
      </c>
      <c r="F75" s="113">
        <v>5000</v>
      </c>
      <c r="G75" s="113"/>
      <c r="H75" s="112">
        <f t="shared" si="0"/>
        <v>1967140.8200000003</v>
      </c>
    </row>
    <row r="76" spans="2:8" ht="24.95" customHeight="1" thickBot="1" x14ac:dyDescent="0.3">
      <c r="B76" s="103"/>
      <c r="C76" s="109">
        <v>44735</v>
      </c>
      <c r="D76" s="206"/>
      <c r="E76" s="105" t="s">
        <v>991</v>
      </c>
      <c r="F76" s="113"/>
      <c r="G76" s="113">
        <v>24500</v>
      </c>
      <c r="H76" s="112">
        <f t="shared" si="0"/>
        <v>1942640.8200000003</v>
      </c>
    </row>
    <row r="77" spans="2:8" ht="24.95" customHeight="1" thickBot="1" x14ac:dyDescent="0.3">
      <c r="B77" s="103"/>
      <c r="C77" s="109">
        <v>44735</v>
      </c>
      <c r="D77" s="206"/>
      <c r="E77" s="105" t="s">
        <v>992</v>
      </c>
      <c r="F77" s="113"/>
      <c r="G77" s="113">
        <v>13400</v>
      </c>
      <c r="H77" s="112">
        <f t="shared" si="0"/>
        <v>1929240.8200000003</v>
      </c>
    </row>
    <row r="78" spans="2:8" ht="24.95" customHeight="1" thickBot="1" x14ac:dyDescent="0.3">
      <c r="B78" s="103"/>
      <c r="C78" s="109">
        <v>44736</v>
      </c>
      <c r="D78" s="206"/>
      <c r="E78" s="105" t="s">
        <v>993</v>
      </c>
      <c r="F78" s="113">
        <v>50000</v>
      </c>
      <c r="G78" s="113"/>
      <c r="H78" s="112">
        <f t="shared" si="0"/>
        <v>1979240.8200000003</v>
      </c>
    </row>
    <row r="79" spans="2:8" ht="24.95" customHeight="1" thickBot="1" x14ac:dyDescent="0.3">
      <c r="B79" s="103"/>
      <c r="C79" s="109">
        <v>44736</v>
      </c>
      <c r="D79" s="206"/>
      <c r="E79" s="105" t="s">
        <v>994</v>
      </c>
      <c r="F79" s="113"/>
      <c r="G79" s="113">
        <v>11750</v>
      </c>
      <c r="H79" s="112">
        <f t="shared" ref="H79:H97" si="1">H78+F79-G79</f>
        <v>1967490.8200000003</v>
      </c>
    </row>
    <row r="80" spans="2:8" ht="24.95" customHeight="1" thickBot="1" x14ac:dyDescent="0.3">
      <c r="B80" s="103"/>
      <c r="C80" s="109">
        <v>44736</v>
      </c>
      <c r="D80" s="206"/>
      <c r="E80" s="105" t="s">
        <v>995</v>
      </c>
      <c r="F80" s="113"/>
      <c r="G80" s="113">
        <v>11750</v>
      </c>
      <c r="H80" s="112">
        <f t="shared" si="1"/>
        <v>1955740.8200000003</v>
      </c>
    </row>
    <row r="81" spans="2:8" ht="24.95" customHeight="1" thickBot="1" x14ac:dyDescent="0.3">
      <c r="B81" s="103"/>
      <c r="C81" s="109">
        <v>44736</v>
      </c>
      <c r="D81" s="206"/>
      <c r="E81" s="105" t="s">
        <v>996</v>
      </c>
      <c r="F81" s="113"/>
      <c r="G81" s="113">
        <v>11750</v>
      </c>
      <c r="H81" s="112">
        <f t="shared" si="1"/>
        <v>1943990.8200000003</v>
      </c>
    </row>
    <row r="82" spans="2:8" ht="24.95" customHeight="1" thickBot="1" x14ac:dyDescent="0.3">
      <c r="B82" s="103"/>
      <c r="C82" s="109">
        <v>44736</v>
      </c>
      <c r="D82" s="206"/>
      <c r="E82" s="105" t="s">
        <v>997</v>
      </c>
      <c r="F82" s="113"/>
      <c r="G82" s="113">
        <v>11750</v>
      </c>
      <c r="H82" s="112">
        <f t="shared" si="1"/>
        <v>1932240.8200000003</v>
      </c>
    </row>
    <row r="83" spans="2:8" ht="24.95" customHeight="1" thickBot="1" x14ac:dyDescent="0.3">
      <c r="B83" s="103"/>
      <c r="C83" s="109">
        <v>44736</v>
      </c>
      <c r="D83" s="206"/>
      <c r="E83" s="105" t="s">
        <v>998</v>
      </c>
      <c r="F83" s="113"/>
      <c r="G83" s="113">
        <v>11750</v>
      </c>
      <c r="H83" s="112">
        <f t="shared" si="1"/>
        <v>1920490.8200000003</v>
      </c>
    </row>
    <row r="84" spans="2:8" ht="24.95" customHeight="1" thickBot="1" x14ac:dyDescent="0.3">
      <c r="B84" s="103"/>
      <c r="C84" s="109">
        <v>44736</v>
      </c>
      <c r="D84" s="206"/>
      <c r="E84" s="105" t="s">
        <v>999</v>
      </c>
      <c r="F84" s="113"/>
      <c r="G84" s="113">
        <v>11750</v>
      </c>
      <c r="H84" s="112">
        <f t="shared" si="1"/>
        <v>1908740.8200000003</v>
      </c>
    </row>
    <row r="85" spans="2:8" ht="24.95" customHeight="1" thickBot="1" x14ac:dyDescent="0.3">
      <c r="B85" s="103"/>
      <c r="C85" s="109">
        <v>44736</v>
      </c>
      <c r="D85" s="206"/>
      <c r="E85" s="105" t="s">
        <v>1000</v>
      </c>
      <c r="F85" s="113"/>
      <c r="G85" s="113">
        <v>11750</v>
      </c>
      <c r="H85" s="112">
        <f t="shared" si="1"/>
        <v>1896990.8200000003</v>
      </c>
    </row>
    <row r="86" spans="2:8" ht="24.95" customHeight="1" thickBot="1" x14ac:dyDescent="0.3">
      <c r="B86" s="103"/>
      <c r="C86" s="109">
        <v>44739</v>
      </c>
      <c r="D86" s="207">
        <v>4409</v>
      </c>
      <c r="E86" s="105" t="s">
        <v>1001</v>
      </c>
      <c r="F86" s="113"/>
      <c r="G86" s="113">
        <v>9153.43</v>
      </c>
      <c r="H86" s="112">
        <f t="shared" si="1"/>
        <v>1887837.3900000004</v>
      </c>
    </row>
    <row r="87" spans="2:8" ht="24.95" customHeight="1" thickBot="1" x14ac:dyDescent="0.3">
      <c r="B87" s="103"/>
      <c r="C87" s="109">
        <v>44739</v>
      </c>
      <c r="D87" s="207"/>
      <c r="E87" s="105" t="s">
        <v>1002</v>
      </c>
      <c r="F87" s="113"/>
      <c r="G87" s="113">
        <v>16850</v>
      </c>
      <c r="H87" s="112">
        <f t="shared" si="1"/>
        <v>1870987.3900000004</v>
      </c>
    </row>
    <row r="88" spans="2:8" ht="24.95" customHeight="1" thickBot="1" x14ac:dyDescent="0.3">
      <c r="B88" s="103"/>
      <c r="C88" s="109">
        <v>44739</v>
      </c>
      <c r="D88" s="207"/>
      <c r="E88" s="105" t="s">
        <v>1003</v>
      </c>
      <c r="F88" s="113"/>
      <c r="G88" s="113">
        <v>13700</v>
      </c>
      <c r="H88" s="112">
        <f t="shared" si="1"/>
        <v>1857287.3900000004</v>
      </c>
    </row>
    <row r="89" spans="2:8" ht="24.95" customHeight="1" thickBot="1" x14ac:dyDescent="0.3">
      <c r="B89" s="103"/>
      <c r="C89" s="109">
        <v>44739</v>
      </c>
      <c r="D89" s="207"/>
      <c r="E89" s="105" t="s">
        <v>1004</v>
      </c>
      <c r="F89" s="113"/>
      <c r="G89" s="113">
        <v>13700</v>
      </c>
      <c r="H89" s="112">
        <f t="shared" si="1"/>
        <v>1843587.3900000004</v>
      </c>
    </row>
    <row r="90" spans="2:8" ht="24.95" customHeight="1" thickBot="1" x14ac:dyDescent="0.3">
      <c r="B90" s="103"/>
      <c r="C90" s="109">
        <v>44739</v>
      </c>
      <c r="D90" s="207"/>
      <c r="E90" s="105" t="s">
        <v>1005</v>
      </c>
      <c r="F90" s="113"/>
      <c r="G90" s="113">
        <v>9150</v>
      </c>
      <c r="H90" s="112">
        <f t="shared" si="1"/>
        <v>1834437.3900000004</v>
      </c>
    </row>
    <row r="91" spans="2:8" ht="24.95" customHeight="1" thickBot="1" x14ac:dyDescent="0.3">
      <c r="B91" s="103"/>
      <c r="C91" s="109">
        <v>44739</v>
      </c>
      <c r="D91" s="207"/>
      <c r="E91" s="105" t="s">
        <v>1006</v>
      </c>
      <c r="F91" s="113">
        <v>5000</v>
      </c>
      <c r="G91" s="113"/>
      <c r="H91" s="112">
        <f t="shared" si="1"/>
        <v>1839437.3900000004</v>
      </c>
    </row>
    <row r="92" spans="2:8" ht="24.95" customHeight="1" thickBot="1" x14ac:dyDescent="0.3">
      <c r="B92" s="103"/>
      <c r="C92" s="109">
        <v>44742</v>
      </c>
      <c r="D92" s="207"/>
      <c r="E92" s="105" t="s">
        <v>1007</v>
      </c>
      <c r="F92" s="113"/>
      <c r="G92" s="113"/>
      <c r="H92" s="112">
        <f t="shared" si="1"/>
        <v>1839437.3900000004</v>
      </c>
    </row>
    <row r="93" spans="2:8" ht="24.95" customHeight="1" thickBot="1" x14ac:dyDescent="0.3">
      <c r="B93" s="103"/>
      <c r="C93" s="109">
        <v>44742</v>
      </c>
      <c r="D93" s="206"/>
      <c r="E93" s="105" t="s">
        <v>1008</v>
      </c>
      <c r="F93" s="113">
        <v>5000</v>
      </c>
      <c r="G93" s="113"/>
      <c r="H93" s="112">
        <f t="shared" si="1"/>
        <v>1844437.3900000004</v>
      </c>
    </row>
    <row r="94" spans="2:8" ht="24.95" customHeight="1" thickBot="1" x14ac:dyDescent="0.3">
      <c r="B94" s="103"/>
      <c r="C94" s="109">
        <v>44742</v>
      </c>
      <c r="D94" s="206"/>
      <c r="E94" s="105" t="s">
        <v>1009</v>
      </c>
      <c r="F94" s="113">
        <v>5000</v>
      </c>
      <c r="G94" s="113"/>
      <c r="H94" s="112">
        <f t="shared" si="1"/>
        <v>1849437.3900000004</v>
      </c>
    </row>
    <row r="95" spans="2:8" ht="24.95" customHeight="1" thickBot="1" x14ac:dyDescent="0.3">
      <c r="B95" s="103"/>
      <c r="C95" s="109">
        <v>44742</v>
      </c>
      <c r="D95" s="206"/>
      <c r="E95" s="105" t="s">
        <v>1010</v>
      </c>
      <c r="F95" s="113">
        <v>5000</v>
      </c>
      <c r="G95" s="113"/>
      <c r="H95" s="112">
        <f t="shared" si="1"/>
        <v>1854437.3900000004</v>
      </c>
    </row>
    <row r="96" spans="2:8" ht="24.95" customHeight="1" thickBot="1" x14ac:dyDescent="0.3">
      <c r="B96" s="103"/>
      <c r="C96" s="109">
        <v>44742</v>
      </c>
      <c r="D96" s="206"/>
      <c r="E96" s="105" t="s">
        <v>1011</v>
      </c>
      <c r="F96" s="113">
        <v>5000</v>
      </c>
      <c r="G96" s="113"/>
      <c r="H96" s="112">
        <f t="shared" si="1"/>
        <v>1859437.3900000004</v>
      </c>
    </row>
    <row r="97" spans="2:10" ht="24.95" customHeight="1" thickBot="1" x14ac:dyDescent="0.3">
      <c r="B97" s="103"/>
      <c r="C97" s="109">
        <v>44742</v>
      </c>
      <c r="D97" s="206"/>
      <c r="E97" s="105" t="s">
        <v>768</v>
      </c>
      <c r="F97" s="113"/>
      <c r="G97" s="113">
        <v>1015.48</v>
      </c>
      <c r="H97" s="112">
        <f t="shared" si="1"/>
        <v>1858421.9100000004</v>
      </c>
    </row>
    <row r="98" spans="2:10" ht="28.5" customHeight="1" thickBot="1" x14ac:dyDescent="0.3">
      <c r="B98" s="116"/>
      <c r="C98" s="109"/>
      <c r="D98" s="208"/>
      <c r="E98" s="117" t="s">
        <v>769</v>
      </c>
      <c r="F98" s="118">
        <f>SUM(F14:F97)</f>
        <v>317000</v>
      </c>
      <c r="G98" s="118">
        <f>SUM(G13:G97)</f>
        <v>494628.49999999994</v>
      </c>
      <c r="H98" s="108">
        <f>+H13+F98-G98</f>
        <v>1858421.9100000001</v>
      </c>
    </row>
    <row r="99" spans="2:10" x14ac:dyDescent="0.25">
      <c r="B99" s="99"/>
      <c r="C99" s="119"/>
      <c r="D99" s="99"/>
      <c r="E99" s="99"/>
      <c r="F99" s="99"/>
      <c r="G99" s="99"/>
      <c r="H99" s="99"/>
    </row>
    <row r="100" spans="2:10" ht="19.5" x14ac:dyDescent="0.3">
      <c r="B100" s="216" t="s">
        <v>0</v>
      </c>
      <c r="C100" s="216"/>
      <c r="D100" s="216"/>
      <c r="E100" s="194" t="s">
        <v>770</v>
      </c>
      <c r="F100" s="217" t="s">
        <v>771</v>
      </c>
      <c r="G100" s="217"/>
      <c r="H100" s="217"/>
      <c r="J100" s="120"/>
    </row>
    <row r="101" spans="2:10" ht="5.25" customHeight="1" x14ac:dyDescent="0.35">
      <c r="B101" s="121"/>
      <c r="C101" s="194"/>
      <c r="D101" s="194"/>
      <c r="E101" s="194"/>
      <c r="F101" s="213"/>
      <c r="G101" s="213"/>
      <c r="H101" s="213"/>
      <c r="I101" s="122"/>
    </row>
    <row r="102" spans="2:10" ht="19.5" x14ac:dyDescent="0.3">
      <c r="B102" s="214" t="s">
        <v>772</v>
      </c>
      <c r="C102" s="214"/>
      <c r="D102" s="214"/>
      <c r="E102" s="195" t="s">
        <v>773</v>
      </c>
      <c r="F102" s="215" t="s">
        <v>774</v>
      </c>
      <c r="G102" s="215"/>
      <c r="H102" s="215"/>
    </row>
    <row r="103" spans="2:10" ht="19.5" x14ac:dyDescent="0.3">
      <c r="B103" s="216" t="s">
        <v>1</v>
      </c>
      <c r="C103" s="216"/>
      <c r="D103" s="216"/>
      <c r="E103" s="194" t="s">
        <v>302</v>
      </c>
      <c r="F103" s="217" t="s">
        <v>775</v>
      </c>
      <c r="G103" s="217"/>
      <c r="H103" s="217"/>
    </row>
    <row r="104" spans="2:10" ht="19.5" x14ac:dyDescent="0.3">
      <c r="B104" s="121"/>
      <c r="C104" s="123"/>
      <c r="D104" s="123"/>
      <c r="E104" s="1"/>
      <c r="F104" s="1"/>
      <c r="G104" s="1"/>
      <c r="H104" s="1"/>
      <c r="I104" s="122"/>
    </row>
    <row r="105" spans="2:10" ht="19.5" x14ac:dyDescent="0.3">
      <c r="B105" s="121"/>
      <c r="C105" s="123"/>
      <c r="D105" s="123"/>
      <c r="E105" s="1"/>
      <c r="F105" s="1"/>
      <c r="G105" s="1"/>
      <c r="H105" s="1"/>
    </row>
    <row r="106" spans="2:10" ht="18" x14ac:dyDescent="0.25">
      <c r="B106" s="218"/>
      <c r="C106" s="218"/>
      <c r="D106" s="218"/>
      <c r="E106" s="124"/>
      <c r="F106" s="1"/>
      <c r="G106" s="270"/>
      <c r="H106" s="1"/>
    </row>
    <row r="107" spans="2:10" x14ac:dyDescent="0.25">
      <c r="B107" s="99"/>
      <c r="C107" s="99"/>
      <c r="D107" s="99"/>
      <c r="E107" s="99"/>
      <c r="F107" s="99"/>
      <c r="G107" s="99"/>
      <c r="H107" s="99"/>
    </row>
    <row r="108" spans="2:10" x14ac:dyDescent="0.25">
      <c r="B108" s="99"/>
      <c r="C108" s="99"/>
      <c r="D108" s="99"/>
      <c r="E108" s="99"/>
      <c r="F108" s="99"/>
      <c r="G108" s="99"/>
      <c r="H108" s="99"/>
    </row>
    <row r="109" spans="2:10" x14ac:dyDescent="0.25">
      <c r="B109" s="99"/>
      <c r="C109" s="99"/>
      <c r="D109" s="99"/>
      <c r="E109" s="99"/>
      <c r="F109" s="99"/>
      <c r="G109" s="99"/>
      <c r="H109" s="99"/>
    </row>
  </sheetData>
  <mergeCells count="18">
    <mergeCell ref="F101:H101"/>
    <mergeCell ref="B102:D102"/>
    <mergeCell ref="F102:H102"/>
    <mergeCell ref="B103:D103"/>
    <mergeCell ref="F103:H103"/>
    <mergeCell ref="B106:D106"/>
    <mergeCell ref="B10:B12"/>
    <mergeCell ref="C10:H10"/>
    <mergeCell ref="C11:D11"/>
    <mergeCell ref="F11:H11"/>
    <mergeCell ref="B100:D100"/>
    <mergeCell ref="F100:H100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6" fitToHeight="0" orientation="portrait" r:id="rId1"/>
  <rowBreaks count="4" manualBreakCount="4">
    <brk id="51" min="1" max="7" man="1"/>
    <brk id="103" min="1" max="7" man="1"/>
    <brk id="107" min="1" max="7" man="1"/>
    <brk id="108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BF94-07E8-4372-A4CA-E754C441BFF8}">
  <sheetPr>
    <pageSetUpPr fitToPage="1"/>
  </sheetPr>
  <dimension ref="A1:M422"/>
  <sheetViews>
    <sheetView showGridLines="0" view="pageBreakPreview" topLeftCell="A304" zoomScaleNormal="100" zoomScaleSheetLayoutView="100" workbookViewId="0">
      <selection activeCell="I427" sqref="I427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customWidth="1"/>
    <col min="12" max="13" width="12.710937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s="2" customFormat="1" ht="28.5" customHeight="1" x14ac:dyDescent="0.25">
      <c r="A8" s="228"/>
      <c r="B8" s="228"/>
      <c r="C8" s="228"/>
      <c r="D8" s="228"/>
      <c r="E8" s="228"/>
      <c r="F8" s="228"/>
      <c r="G8" s="228"/>
      <c r="H8" s="196"/>
      <c r="I8" s="196"/>
    </row>
    <row r="9" spans="1:13" ht="15.75" x14ac:dyDescent="0.25">
      <c r="A9" s="229" t="s">
        <v>3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3" x14ac:dyDescent="0.25">
      <c r="A10" s="230" t="s">
        <v>776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</row>
    <row r="11" spans="1:13" ht="16.5" customHeight="1" thickBot="1" x14ac:dyDescent="0.3">
      <c r="A11" s="61"/>
      <c r="B11" s="61"/>
      <c r="C11" s="62"/>
    </row>
    <row r="12" spans="1:13" ht="43.5" thickBot="1" x14ac:dyDescent="0.3">
      <c r="A12" s="63" t="s">
        <v>4</v>
      </c>
      <c r="B12" s="63" t="s">
        <v>5</v>
      </c>
      <c r="C12" s="3" t="s">
        <v>6</v>
      </c>
      <c r="D12" s="64" t="s">
        <v>7</v>
      </c>
      <c r="E12" s="3" t="s">
        <v>8</v>
      </c>
      <c r="F12" s="64" t="s">
        <v>777</v>
      </c>
      <c r="G12" s="4" t="s">
        <v>9</v>
      </c>
      <c r="H12" s="3" t="s">
        <v>8</v>
      </c>
      <c r="I12" s="49" t="s">
        <v>778</v>
      </c>
      <c r="J12" s="65" t="s">
        <v>9</v>
      </c>
      <c r="K12" s="50" t="s">
        <v>779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66">
        <v>3.7</v>
      </c>
      <c r="F13" s="67">
        <v>34</v>
      </c>
      <c r="G13" s="68">
        <f t="shared" ref="G13:G76" si="0">E13*F13</f>
        <v>125.80000000000001</v>
      </c>
      <c r="H13" s="66">
        <v>3.7</v>
      </c>
      <c r="I13" s="69">
        <v>3</v>
      </c>
      <c r="J13" s="70">
        <f>H13*I13</f>
        <v>11.100000000000001</v>
      </c>
      <c r="K13" s="71">
        <v>0</v>
      </c>
      <c r="L13" s="66">
        <v>3.7</v>
      </c>
      <c r="M13" s="72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66">
        <v>229.64</v>
      </c>
      <c r="F14" s="67">
        <v>22</v>
      </c>
      <c r="G14" s="68">
        <f t="shared" si="0"/>
        <v>5052.08</v>
      </c>
      <c r="H14" s="66">
        <v>229.64</v>
      </c>
      <c r="I14" s="69">
        <v>20</v>
      </c>
      <c r="J14" s="68">
        <f t="shared" ref="J14:J77" si="1">H14*I14</f>
        <v>4592.7999999999993</v>
      </c>
      <c r="K14" s="71">
        <v>10</v>
      </c>
      <c r="L14" s="66">
        <v>229.64</v>
      </c>
      <c r="M14" s="72">
        <f t="shared" ref="M14:M77" si="2">+K14*L14</f>
        <v>2296.3999999999996</v>
      </c>
    </row>
    <row r="15" spans="1:13" s="9" customFormat="1" ht="12.75" x14ac:dyDescent="0.2">
      <c r="A15" s="5">
        <v>43889</v>
      </c>
      <c r="B15" s="6" t="s">
        <v>16</v>
      </c>
      <c r="C15" s="7" t="s">
        <v>407</v>
      </c>
      <c r="D15" s="10" t="s">
        <v>408</v>
      </c>
      <c r="E15" s="73">
        <v>88.5</v>
      </c>
      <c r="F15" s="67">
        <v>0</v>
      </c>
      <c r="G15" s="68">
        <f t="shared" si="0"/>
        <v>0</v>
      </c>
      <c r="H15" s="73">
        <v>88.5</v>
      </c>
      <c r="I15" s="69">
        <v>0</v>
      </c>
      <c r="J15" s="68">
        <f t="shared" si="1"/>
        <v>0</v>
      </c>
      <c r="K15" s="71">
        <v>0</v>
      </c>
      <c r="L15" s="73">
        <v>88.5</v>
      </c>
      <c r="M15" s="72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66">
        <v>210</v>
      </c>
      <c r="F16" s="67">
        <v>50</v>
      </c>
      <c r="G16" s="68">
        <f t="shared" si="0"/>
        <v>10500</v>
      </c>
      <c r="H16" s="66">
        <v>210</v>
      </c>
      <c r="I16" s="69">
        <v>50</v>
      </c>
      <c r="J16" s="68">
        <f t="shared" si="1"/>
        <v>10500</v>
      </c>
      <c r="K16" s="71">
        <v>35</v>
      </c>
      <c r="L16" s="66">
        <v>210</v>
      </c>
      <c r="M16" s="72">
        <f t="shared" si="2"/>
        <v>7350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66">
        <v>310.51</v>
      </c>
      <c r="F17" s="67">
        <v>5</v>
      </c>
      <c r="G17" s="68">
        <f t="shared" si="0"/>
        <v>1552.55</v>
      </c>
      <c r="H17" s="66">
        <v>310.51</v>
      </c>
      <c r="I17" s="69">
        <v>5</v>
      </c>
      <c r="J17" s="68">
        <f t="shared" si="1"/>
        <v>1552.55</v>
      </c>
      <c r="K17" s="71">
        <v>5</v>
      </c>
      <c r="L17" s="66">
        <v>310.51</v>
      </c>
      <c r="M17" s="72">
        <f t="shared" si="2"/>
        <v>1552.55</v>
      </c>
    </row>
    <row r="18" spans="1:13" s="9" customFormat="1" ht="12.75" x14ac:dyDescent="0.2">
      <c r="A18" s="5">
        <v>44487</v>
      </c>
      <c r="B18" s="6" t="s">
        <v>392</v>
      </c>
      <c r="C18" s="7" t="s">
        <v>22</v>
      </c>
      <c r="D18" s="8" t="s">
        <v>328</v>
      </c>
      <c r="E18" s="66">
        <v>525.1</v>
      </c>
      <c r="F18" s="67">
        <v>17</v>
      </c>
      <c r="G18" s="68">
        <f t="shared" si="0"/>
        <v>8926.7000000000007</v>
      </c>
      <c r="H18" s="66">
        <v>525.1</v>
      </c>
      <c r="I18" s="69">
        <v>16</v>
      </c>
      <c r="J18" s="68">
        <f t="shared" si="1"/>
        <v>8401.6</v>
      </c>
      <c r="K18" s="71">
        <v>16</v>
      </c>
      <c r="L18" s="66">
        <v>525.1</v>
      </c>
      <c r="M18" s="72">
        <f t="shared" si="2"/>
        <v>8401.6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328</v>
      </c>
      <c r="E19" s="73">
        <v>754.27</v>
      </c>
      <c r="F19" s="67">
        <v>9</v>
      </c>
      <c r="G19" s="68">
        <f t="shared" si="0"/>
        <v>6788.43</v>
      </c>
      <c r="H19" s="73">
        <v>754.27</v>
      </c>
      <c r="I19" s="69">
        <v>9</v>
      </c>
      <c r="J19" s="68">
        <f t="shared" si="1"/>
        <v>6788.43</v>
      </c>
      <c r="K19" s="71">
        <v>7</v>
      </c>
      <c r="L19" s="73">
        <v>754.27</v>
      </c>
      <c r="M19" s="72">
        <f t="shared" si="2"/>
        <v>5279.8899999999994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66">
        <v>373.67</v>
      </c>
      <c r="F20" s="67">
        <v>7</v>
      </c>
      <c r="G20" s="68">
        <f t="shared" si="0"/>
        <v>2615.69</v>
      </c>
      <c r="H20" s="66">
        <v>373.67</v>
      </c>
      <c r="I20" s="69">
        <v>6</v>
      </c>
      <c r="J20" s="68">
        <f t="shared" si="1"/>
        <v>2242.02</v>
      </c>
      <c r="K20" s="71">
        <v>6</v>
      </c>
      <c r="L20" s="66">
        <v>373.67</v>
      </c>
      <c r="M20" s="72">
        <f t="shared" si="2"/>
        <v>2242.02</v>
      </c>
    </row>
    <row r="21" spans="1:13" s="9" customFormat="1" ht="12.75" x14ac:dyDescent="0.2">
      <c r="A21" s="5">
        <v>43909</v>
      </c>
      <c r="B21" s="6" t="s">
        <v>10</v>
      </c>
      <c r="C21" s="7" t="s">
        <v>409</v>
      </c>
      <c r="D21" s="8" t="s">
        <v>410</v>
      </c>
      <c r="E21" s="66">
        <v>313.95</v>
      </c>
      <c r="F21" s="67">
        <v>0</v>
      </c>
      <c r="G21" s="68">
        <f t="shared" si="0"/>
        <v>0</v>
      </c>
      <c r="H21" s="66">
        <v>313.95</v>
      </c>
      <c r="I21" s="69">
        <v>0</v>
      </c>
      <c r="J21" s="68">
        <f t="shared" si="1"/>
        <v>0</v>
      </c>
      <c r="K21" s="71">
        <v>0</v>
      </c>
      <c r="L21" s="66">
        <v>313.95</v>
      </c>
      <c r="M21" s="72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411</v>
      </c>
      <c r="D22" s="8" t="s">
        <v>412</v>
      </c>
      <c r="E22" s="66">
        <v>429</v>
      </c>
      <c r="F22" s="67">
        <v>0</v>
      </c>
      <c r="G22" s="68">
        <f t="shared" si="0"/>
        <v>0</v>
      </c>
      <c r="H22" s="66">
        <v>429</v>
      </c>
      <c r="I22" s="69">
        <v>0</v>
      </c>
      <c r="J22" s="68">
        <f t="shared" si="1"/>
        <v>0</v>
      </c>
      <c r="K22" s="71">
        <v>0</v>
      </c>
      <c r="L22" s="66">
        <v>429</v>
      </c>
      <c r="M22" s="72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73">
        <v>97.91</v>
      </c>
      <c r="F23" s="67">
        <v>37</v>
      </c>
      <c r="G23" s="68">
        <f t="shared" si="0"/>
        <v>3622.67</v>
      </c>
      <c r="H23" s="73">
        <v>97.91</v>
      </c>
      <c r="I23" s="69">
        <v>7</v>
      </c>
      <c r="J23" s="68">
        <f t="shared" si="1"/>
        <v>685.37</v>
      </c>
      <c r="K23" s="71">
        <v>3</v>
      </c>
      <c r="L23" s="73">
        <v>97.91</v>
      </c>
      <c r="M23" s="72">
        <f t="shared" si="2"/>
        <v>293.73</v>
      </c>
    </row>
    <row r="24" spans="1:13" s="9" customFormat="1" ht="12.75" x14ac:dyDescent="0.2">
      <c r="A24" s="5">
        <v>44123</v>
      </c>
      <c r="B24" s="6" t="s">
        <v>13</v>
      </c>
      <c r="C24" s="7" t="s">
        <v>413</v>
      </c>
      <c r="D24" s="8" t="s">
        <v>414</v>
      </c>
      <c r="E24" s="66">
        <v>75.52</v>
      </c>
      <c r="F24" s="67">
        <v>0</v>
      </c>
      <c r="G24" s="68">
        <f t="shared" si="0"/>
        <v>0</v>
      </c>
      <c r="H24" s="66">
        <v>75.52</v>
      </c>
      <c r="I24" s="69">
        <v>0</v>
      </c>
      <c r="J24" s="68">
        <f t="shared" si="1"/>
        <v>0</v>
      </c>
      <c r="K24" s="71">
        <v>0</v>
      </c>
      <c r="L24" s="66">
        <v>75.52</v>
      </c>
      <c r="M24" s="72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415</v>
      </c>
      <c r="D25" s="8" t="s">
        <v>416</v>
      </c>
      <c r="E25" s="73">
        <v>106.2</v>
      </c>
      <c r="F25" s="67">
        <v>0</v>
      </c>
      <c r="G25" s="68">
        <f t="shared" si="0"/>
        <v>0</v>
      </c>
      <c r="H25" s="73">
        <v>106.2</v>
      </c>
      <c r="I25" s="69">
        <v>0</v>
      </c>
      <c r="J25" s="68">
        <f t="shared" si="1"/>
        <v>0</v>
      </c>
      <c r="K25" s="71">
        <v>0</v>
      </c>
      <c r="L25" s="73">
        <v>106.2</v>
      </c>
      <c r="M25" s="72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66">
        <v>531</v>
      </c>
      <c r="F26" s="67">
        <v>2</v>
      </c>
      <c r="G26" s="68">
        <f t="shared" si="0"/>
        <v>1062</v>
      </c>
      <c r="H26" s="66">
        <v>531</v>
      </c>
      <c r="I26" s="69">
        <v>1</v>
      </c>
      <c r="J26" s="68">
        <f t="shared" si="1"/>
        <v>531</v>
      </c>
      <c r="K26" s="71">
        <v>1</v>
      </c>
      <c r="L26" s="66">
        <v>531</v>
      </c>
      <c r="M26" s="72">
        <f t="shared" si="2"/>
        <v>531</v>
      </c>
    </row>
    <row r="27" spans="1:13" s="9" customFormat="1" ht="12.75" x14ac:dyDescent="0.2">
      <c r="A27" s="5">
        <v>43892</v>
      </c>
      <c r="B27" s="6" t="s">
        <v>17</v>
      </c>
      <c r="C27" s="7" t="s">
        <v>417</v>
      </c>
      <c r="D27" s="8" t="s">
        <v>418</v>
      </c>
      <c r="E27" s="73">
        <v>728.53200000000004</v>
      </c>
      <c r="F27" s="67">
        <v>0</v>
      </c>
      <c r="G27" s="68">
        <f t="shared" si="0"/>
        <v>0</v>
      </c>
      <c r="H27" s="73">
        <v>728.53200000000004</v>
      </c>
      <c r="I27" s="69">
        <v>0</v>
      </c>
      <c r="J27" s="68">
        <f t="shared" si="1"/>
        <v>0</v>
      </c>
      <c r="K27" s="71">
        <v>0</v>
      </c>
      <c r="L27" s="73">
        <v>728.53200000000004</v>
      </c>
      <c r="M27" s="72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303</v>
      </c>
      <c r="E28" s="66">
        <v>166.02</v>
      </c>
      <c r="F28" s="67">
        <v>34</v>
      </c>
      <c r="G28" s="68">
        <f t="shared" si="0"/>
        <v>5644.68</v>
      </c>
      <c r="H28" s="66">
        <v>166.02</v>
      </c>
      <c r="I28" s="69">
        <v>27</v>
      </c>
      <c r="J28" s="68">
        <f t="shared" si="1"/>
        <v>4482.54</v>
      </c>
      <c r="K28" s="71">
        <v>18</v>
      </c>
      <c r="L28" s="66">
        <v>166.02</v>
      </c>
      <c r="M28" s="72">
        <f t="shared" si="2"/>
        <v>2988.36</v>
      </c>
    </row>
    <row r="29" spans="1:13" s="9" customFormat="1" ht="12.75" x14ac:dyDescent="0.2">
      <c r="A29" s="5">
        <v>44365</v>
      </c>
      <c r="B29" s="6" t="s">
        <v>17</v>
      </c>
      <c r="C29" s="7" t="s">
        <v>419</v>
      </c>
      <c r="D29" s="8" t="s">
        <v>420</v>
      </c>
      <c r="E29" s="73">
        <v>128.05000000000001</v>
      </c>
      <c r="F29" s="67">
        <v>0</v>
      </c>
      <c r="G29" s="68">
        <f t="shared" si="0"/>
        <v>0</v>
      </c>
      <c r="H29" s="73">
        <v>128.05000000000001</v>
      </c>
      <c r="I29" s="69">
        <v>0</v>
      </c>
      <c r="J29" s="68">
        <f t="shared" si="1"/>
        <v>0</v>
      </c>
      <c r="K29" s="71">
        <v>0</v>
      </c>
      <c r="L29" s="73">
        <v>128.05000000000001</v>
      </c>
      <c r="M29" s="72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66">
        <v>253.7</v>
      </c>
      <c r="F30" s="67">
        <v>1</v>
      </c>
      <c r="G30" s="68">
        <f t="shared" si="0"/>
        <v>253.7</v>
      </c>
      <c r="H30" s="66">
        <v>253.7</v>
      </c>
      <c r="I30" s="69">
        <v>1</v>
      </c>
      <c r="J30" s="68">
        <f t="shared" si="1"/>
        <v>253.7</v>
      </c>
      <c r="K30" s="71">
        <v>1</v>
      </c>
      <c r="L30" s="66">
        <v>253.7</v>
      </c>
      <c r="M30" s="72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421</v>
      </c>
      <c r="D31" s="8" t="s">
        <v>422</v>
      </c>
      <c r="E31" s="73">
        <v>767</v>
      </c>
      <c r="F31" s="67">
        <v>0</v>
      </c>
      <c r="G31" s="68">
        <f t="shared" si="0"/>
        <v>0</v>
      </c>
      <c r="H31" s="73">
        <v>767</v>
      </c>
      <c r="I31" s="69">
        <v>0</v>
      </c>
      <c r="J31" s="68">
        <f t="shared" si="1"/>
        <v>0</v>
      </c>
      <c r="K31" s="71">
        <v>0</v>
      </c>
      <c r="L31" s="73">
        <v>767</v>
      </c>
      <c r="M31" s="72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73">
        <v>360</v>
      </c>
      <c r="F32" s="67">
        <v>1</v>
      </c>
      <c r="G32" s="68">
        <f t="shared" si="0"/>
        <v>360</v>
      </c>
      <c r="H32" s="73">
        <v>360</v>
      </c>
      <c r="I32" s="69">
        <v>0</v>
      </c>
      <c r="J32" s="68">
        <f t="shared" si="1"/>
        <v>0</v>
      </c>
      <c r="K32" s="71">
        <v>0</v>
      </c>
      <c r="L32" s="73">
        <v>360</v>
      </c>
      <c r="M32" s="72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66">
        <v>2695.12</v>
      </c>
      <c r="F33" s="67">
        <v>1</v>
      </c>
      <c r="G33" s="68">
        <f t="shared" si="0"/>
        <v>2695.12</v>
      </c>
      <c r="H33" s="66">
        <v>2695.12</v>
      </c>
      <c r="I33" s="69">
        <v>1</v>
      </c>
      <c r="J33" s="68">
        <f t="shared" si="1"/>
        <v>2695.12</v>
      </c>
      <c r="K33" s="71">
        <v>1</v>
      </c>
      <c r="L33" s="66">
        <v>2695.12</v>
      </c>
      <c r="M33" s="72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66">
        <v>3052.66</v>
      </c>
      <c r="F34" s="67">
        <v>2</v>
      </c>
      <c r="G34" s="68">
        <f t="shared" si="0"/>
        <v>6105.32</v>
      </c>
      <c r="H34" s="66">
        <v>3052.66</v>
      </c>
      <c r="I34" s="69">
        <v>2</v>
      </c>
      <c r="J34" s="68">
        <f t="shared" si="1"/>
        <v>6105.32</v>
      </c>
      <c r="K34" s="71">
        <v>2</v>
      </c>
      <c r="L34" s="66">
        <v>3052.66</v>
      </c>
      <c r="M34" s="72">
        <f t="shared" si="2"/>
        <v>6105.32</v>
      </c>
    </row>
    <row r="35" spans="1:13" s="9" customFormat="1" ht="12.75" x14ac:dyDescent="0.2">
      <c r="A35" s="5">
        <v>44123</v>
      </c>
      <c r="B35" s="6" t="s">
        <v>35</v>
      </c>
      <c r="C35" s="7" t="s">
        <v>43</v>
      </c>
      <c r="D35" s="8" t="s">
        <v>42</v>
      </c>
      <c r="E35" s="66">
        <v>24.9</v>
      </c>
      <c r="F35" s="67">
        <v>3</v>
      </c>
      <c r="G35" s="68">
        <f t="shared" si="0"/>
        <v>74.699999999999989</v>
      </c>
      <c r="H35" s="66">
        <v>24.9</v>
      </c>
      <c r="I35" s="69">
        <v>2</v>
      </c>
      <c r="J35" s="68">
        <f t="shared" si="1"/>
        <v>49.8</v>
      </c>
      <c r="K35" s="71">
        <v>2</v>
      </c>
      <c r="L35" s="66">
        <v>24.9</v>
      </c>
      <c r="M35" s="72">
        <f t="shared" si="2"/>
        <v>49.8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66">
        <v>41.3</v>
      </c>
      <c r="F36" s="67">
        <v>2</v>
      </c>
      <c r="G36" s="68">
        <f t="shared" si="0"/>
        <v>82.6</v>
      </c>
      <c r="H36" s="66">
        <v>41.3</v>
      </c>
      <c r="I36" s="69">
        <v>2</v>
      </c>
      <c r="J36" s="68">
        <f t="shared" si="1"/>
        <v>82.6</v>
      </c>
      <c r="K36" s="71">
        <v>2</v>
      </c>
      <c r="L36" s="66">
        <v>41.3</v>
      </c>
      <c r="M36" s="72">
        <f t="shared" si="2"/>
        <v>82.6</v>
      </c>
    </row>
    <row r="37" spans="1:13" s="9" customFormat="1" ht="12.75" x14ac:dyDescent="0.2">
      <c r="A37" s="5">
        <v>44543</v>
      </c>
      <c r="B37" s="6" t="s">
        <v>35</v>
      </c>
      <c r="C37" s="7" t="s">
        <v>423</v>
      </c>
      <c r="D37" s="8" t="s">
        <v>424</v>
      </c>
      <c r="E37" s="66">
        <v>50</v>
      </c>
      <c r="F37" s="67">
        <v>0</v>
      </c>
      <c r="G37" s="68">
        <f t="shared" si="0"/>
        <v>0</v>
      </c>
      <c r="H37" s="66">
        <v>50</v>
      </c>
      <c r="I37" s="69">
        <v>0</v>
      </c>
      <c r="J37" s="68">
        <f t="shared" si="1"/>
        <v>0</v>
      </c>
      <c r="K37" s="71">
        <v>0</v>
      </c>
      <c r="L37" s="66">
        <v>50</v>
      </c>
      <c r="M37" s="72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425</v>
      </c>
      <c r="D38" s="8" t="s">
        <v>426</v>
      </c>
      <c r="E38" s="66">
        <v>13600</v>
      </c>
      <c r="F38" s="67">
        <v>0</v>
      </c>
      <c r="G38" s="68">
        <f t="shared" si="0"/>
        <v>0</v>
      </c>
      <c r="H38" s="66">
        <v>13600</v>
      </c>
      <c r="I38" s="69">
        <v>0</v>
      </c>
      <c r="J38" s="68">
        <f t="shared" si="1"/>
        <v>0</v>
      </c>
      <c r="K38" s="71">
        <v>0</v>
      </c>
      <c r="L38" s="66">
        <v>13600</v>
      </c>
      <c r="M38" s="72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329</v>
      </c>
      <c r="E39" s="66">
        <v>41.49</v>
      </c>
      <c r="F39" s="67">
        <v>18</v>
      </c>
      <c r="G39" s="68">
        <f t="shared" si="0"/>
        <v>746.82</v>
      </c>
      <c r="H39" s="66">
        <v>41.49</v>
      </c>
      <c r="I39" s="69">
        <v>18</v>
      </c>
      <c r="J39" s="68">
        <f t="shared" si="1"/>
        <v>746.82</v>
      </c>
      <c r="K39" s="71">
        <v>15</v>
      </c>
      <c r="L39" s="66">
        <v>41.49</v>
      </c>
      <c r="M39" s="72">
        <f t="shared" si="2"/>
        <v>622.35</v>
      </c>
    </row>
    <row r="40" spans="1:13" s="9" customFormat="1" ht="12.75" x14ac:dyDescent="0.2">
      <c r="A40" s="5">
        <v>43892</v>
      </c>
      <c r="B40" s="6" t="s">
        <v>17</v>
      </c>
      <c r="C40" s="7" t="s">
        <v>427</v>
      </c>
      <c r="D40" s="10" t="s">
        <v>428</v>
      </c>
      <c r="E40" s="66">
        <v>1571.76</v>
      </c>
      <c r="F40" s="67">
        <v>0</v>
      </c>
      <c r="G40" s="68">
        <f t="shared" si="0"/>
        <v>0</v>
      </c>
      <c r="H40" s="66">
        <v>1571.76</v>
      </c>
      <c r="I40" s="69">
        <v>0</v>
      </c>
      <c r="J40" s="68">
        <f t="shared" si="1"/>
        <v>0</v>
      </c>
      <c r="K40" s="71">
        <v>0</v>
      </c>
      <c r="L40" s="66">
        <v>1571.76</v>
      </c>
      <c r="M40" s="72">
        <f t="shared" si="2"/>
        <v>0</v>
      </c>
    </row>
    <row r="41" spans="1:13" s="9" customFormat="1" ht="12.75" x14ac:dyDescent="0.2">
      <c r="A41" s="5">
        <v>44645</v>
      </c>
      <c r="B41" s="6" t="s">
        <v>1012</v>
      </c>
      <c r="C41" s="7" t="s">
        <v>429</v>
      </c>
      <c r="D41" s="8" t="s">
        <v>1013</v>
      </c>
      <c r="E41" s="66">
        <v>1000</v>
      </c>
      <c r="F41" s="67">
        <v>0</v>
      </c>
      <c r="G41" s="68">
        <f t="shared" si="0"/>
        <v>0</v>
      </c>
      <c r="H41" s="66">
        <v>1000</v>
      </c>
      <c r="I41" s="69">
        <v>0</v>
      </c>
      <c r="J41" s="68">
        <f t="shared" si="1"/>
        <v>0</v>
      </c>
      <c r="K41" s="71">
        <v>0</v>
      </c>
      <c r="L41" s="66">
        <v>1000</v>
      </c>
      <c r="M41" s="72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66">
        <v>29.5</v>
      </c>
      <c r="F42" s="67">
        <v>9</v>
      </c>
      <c r="G42" s="68">
        <f t="shared" si="0"/>
        <v>265.5</v>
      </c>
      <c r="H42" s="66">
        <v>29.5</v>
      </c>
      <c r="I42" s="69">
        <v>8</v>
      </c>
      <c r="J42" s="68">
        <f t="shared" si="1"/>
        <v>236</v>
      </c>
      <c r="K42" s="71">
        <v>7</v>
      </c>
      <c r="L42" s="66">
        <v>29.5</v>
      </c>
      <c r="M42" s="72">
        <f t="shared" si="2"/>
        <v>206.5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66">
        <v>1534</v>
      </c>
      <c r="F43" s="67">
        <v>1</v>
      </c>
      <c r="G43" s="68">
        <f t="shared" si="0"/>
        <v>1534</v>
      </c>
      <c r="H43" s="66">
        <v>1534</v>
      </c>
      <c r="I43" s="69">
        <v>1</v>
      </c>
      <c r="J43" s="68">
        <f t="shared" si="1"/>
        <v>1534</v>
      </c>
      <c r="K43" s="71">
        <v>1</v>
      </c>
      <c r="L43" s="66">
        <v>1534</v>
      </c>
      <c r="M43" s="72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73">
        <v>23.6</v>
      </c>
      <c r="F44" s="67">
        <v>28</v>
      </c>
      <c r="G44" s="68">
        <f t="shared" si="0"/>
        <v>660.80000000000007</v>
      </c>
      <c r="H44" s="73">
        <v>23.6</v>
      </c>
      <c r="I44" s="69">
        <v>28</v>
      </c>
      <c r="J44" s="68">
        <f t="shared" si="1"/>
        <v>660.80000000000007</v>
      </c>
      <c r="K44" s="71">
        <v>28</v>
      </c>
      <c r="L44" s="73">
        <v>23.6</v>
      </c>
      <c r="M44" s="72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430</v>
      </c>
      <c r="D45" s="8" t="s">
        <v>431</v>
      </c>
      <c r="E45" s="66">
        <v>242.44</v>
      </c>
      <c r="F45" s="67">
        <v>0</v>
      </c>
      <c r="G45" s="68">
        <f t="shared" si="0"/>
        <v>0</v>
      </c>
      <c r="H45" s="66">
        <v>242.44</v>
      </c>
      <c r="I45" s="69">
        <v>0</v>
      </c>
      <c r="J45" s="68">
        <f t="shared" si="1"/>
        <v>0</v>
      </c>
      <c r="K45" s="71">
        <v>0</v>
      </c>
      <c r="L45" s="66">
        <v>242.44</v>
      </c>
      <c r="M45" s="72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66">
        <v>284.2</v>
      </c>
      <c r="F46" s="67">
        <v>43</v>
      </c>
      <c r="G46" s="68">
        <f t="shared" si="0"/>
        <v>12220.6</v>
      </c>
      <c r="H46" s="66">
        <v>284.2</v>
      </c>
      <c r="I46" s="69">
        <v>20</v>
      </c>
      <c r="J46" s="68">
        <f t="shared" si="1"/>
        <v>5684</v>
      </c>
      <c r="K46" s="71">
        <v>4</v>
      </c>
      <c r="L46" s="66">
        <v>284.2</v>
      </c>
      <c r="M46" s="72">
        <f t="shared" si="2"/>
        <v>1136.8</v>
      </c>
    </row>
    <row r="47" spans="1:13" s="9" customFormat="1" ht="12.75" x14ac:dyDescent="0.2">
      <c r="A47" s="5">
        <v>44265</v>
      </c>
      <c r="B47" s="6" t="s">
        <v>35</v>
      </c>
      <c r="C47" s="7" t="s">
        <v>432</v>
      </c>
      <c r="D47" s="8" t="s">
        <v>433</v>
      </c>
      <c r="E47" s="73">
        <v>106.2</v>
      </c>
      <c r="F47" s="67">
        <v>0</v>
      </c>
      <c r="G47" s="68">
        <f t="shared" si="0"/>
        <v>0</v>
      </c>
      <c r="H47" s="73">
        <v>106.2</v>
      </c>
      <c r="I47" s="69">
        <v>0</v>
      </c>
      <c r="J47" s="68">
        <f t="shared" si="1"/>
        <v>0</v>
      </c>
      <c r="K47" s="71">
        <v>0</v>
      </c>
      <c r="L47" s="73">
        <v>106.2</v>
      </c>
      <c r="M47" s="72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66">
        <v>246.62</v>
      </c>
      <c r="F48" s="67">
        <v>2</v>
      </c>
      <c r="G48" s="68">
        <f t="shared" si="0"/>
        <v>493.24</v>
      </c>
      <c r="H48" s="66">
        <v>246.62</v>
      </c>
      <c r="I48" s="69">
        <v>2</v>
      </c>
      <c r="J48" s="68">
        <f t="shared" si="1"/>
        <v>493.24</v>
      </c>
      <c r="K48" s="71">
        <v>2</v>
      </c>
      <c r="L48" s="66">
        <v>246.62</v>
      </c>
      <c r="M48" s="72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73">
        <v>354</v>
      </c>
      <c r="F49" s="67">
        <v>2</v>
      </c>
      <c r="G49" s="68">
        <f t="shared" si="0"/>
        <v>708</v>
      </c>
      <c r="H49" s="73">
        <v>354</v>
      </c>
      <c r="I49" s="69">
        <v>2</v>
      </c>
      <c r="J49" s="68">
        <f t="shared" si="1"/>
        <v>708</v>
      </c>
      <c r="K49" s="71">
        <v>2</v>
      </c>
      <c r="L49" s="73">
        <v>354</v>
      </c>
      <c r="M49" s="72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434</v>
      </c>
      <c r="D50" s="8" t="s">
        <v>435</v>
      </c>
      <c r="E50" s="66">
        <v>295</v>
      </c>
      <c r="F50" s="67">
        <v>0</v>
      </c>
      <c r="G50" s="68">
        <f t="shared" si="0"/>
        <v>0</v>
      </c>
      <c r="H50" s="66">
        <v>295</v>
      </c>
      <c r="I50" s="69">
        <v>0</v>
      </c>
      <c r="J50" s="68">
        <f t="shared" si="1"/>
        <v>0</v>
      </c>
      <c r="K50" s="71">
        <v>0</v>
      </c>
      <c r="L50" s="66">
        <v>295</v>
      </c>
      <c r="M50" s="72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66">
        <v>11.7</v>
      </c>
      <c r="F51" s="67">
        <v>23</v>
      </c>
      <c r="G51" s="68">
        <f t="shared" si="0"/>
        <v>269.09999999999997</v>
      </c>
      <c r="H51" s="66">
        <v>11.7</v>
      </c>
      <c r="I51" s="69">
        <v>22</v>
      </c>
      <c r="J51" s="68">
        <f t="shared" si="1"/>
        <v>257.39999999999998</v>
      </c>
      <c r="K51" s="71">
        <v>20</v>
      </c>
      <c r="L51" s="66">
        <v>11.7</v>
      </c>
      <c r="M51" s="72">
        <f t="shared" si="2"/>
        <v>234</v>
      </c>
    </row>
    <row r="52" spans="1:13" s="9" customFormat="1" ht="12.75" x14ac:dyDescent="0.2">
      <c r="A52" s="5">
        <v>43909</v>
      </c>
      <c r="B52" s="6" t="s">
        <v>32</v>
      </c>
      <c r="C52" s="7" t="s">
        <v>436</v>
      </c>
      <c r="D52" s="8" t="s">
        <v>437</v>
      </c>
      <c r="E52" s="74">
        <v>107.38</v>
      </c>
      <c r="F52" s="67">
        <v>0</v>
      </c>
      <c r="G52" s="68">
        <f t="shared" si="0"/>
        <v>0</v>
      </c>
      <c r="H52" s="74">
        <v>107.38</v>
      </c>
      <c r="I52" s="69">
        <v>0</v>
      </c>
      <c r="J52" s="68">
        <f t="shared" si="1"/>
        <v>0</v>
      </c>
      <c r="K52" s="71">
        <v>0</v>
      </c>
      <c r="L52" s="74">
        <v>107.38</v>
      </c>
      <c r="M52" s="72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438</v>
      </c>
      <c r="D53" s="8" t="s">
        <v>439</v>
      </c>
      <c r="E53" s="66">
        <v>112.1</v>
      </c>
      <c r="F53" s="67">
        <v>0</v>
      </c>
      <c r="G53" s="68">
        <f t="shared" si="0"/>
        <v>0</v>
      </c>
      <c r="H53" s="66">
        <v>112.1</v>
      </c>
      <c r="I53" s="69">
        <v>0</v>
      </c>
      <c r="J53" s="68">
        <f t="shared" si="1"/>
        <v>0</v>
      </c>
      <c r="K53" s="71">
        <v>0</v>
      </c>
      <c r="L53" s="66">
        <v>112.1</v>
      </c>
      <c r="M53" s="72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440</v>
      </c>
      <c r="D54" s="8" t="s">
        <v>441</v>
      </c>
      <c r="E54" s="66">
        <v>16.380000000000003</v>
      </c>
      <c r="F54" s="67">
        <v>0</v>
      </c>
      <c r="G54" s="68">
        <f t="shared" si="0"/>
        <v>0</v>
      </c>
      <c r="H54" s="66">
        <v>16.380000000000003</v>
      </c>
      <c r="I54" s="69">
        <v>0</v>
      </c>
      <c r="J54" s="68">
        <f t="shared" si="1"/>
        <v>0</v>
      </c>
      <c r="K54" s="71">
        <v>0</v>
      </c>
      <c r="L54" s="66">
        <v>16.380000000000003</v>
      </c>
      <c r="M54" s="72">
        <f t="shared" si="2"/>
        <v>0</v>
      </c>
    </row>
    <row r="55" spans="1:13" s="9" customFormat="1" ht="12.75" x14ac:dyDescent="0.2">
      <c r="A55" s="5">
        <v>43622</v>
      </c>
      <c r="B55" s="6" t="s">
        <v>442</v>
      </c>
      <c r="C55" s="7" t="s">
        <v>443</v>
      </c>
      <c r="D55" s="8" t="s">
        <v>444</v>
      </c>
      <c r="E55" s="66">
        <v>1563.5</v>
      </c>
      <c r="F55" s="67">
        <v>0</v>
      </c>
      <c r="G55" s="68">
        <f t="shared" si="0"/>
        <v>0</v>
      </c>
      <c r="H55" s="66">
        <v>1563.5</v>
      </c>
      <c r="I55" s="69">
        <v>0</v>
      </c>
      <c r="J55" s="68">
        <f t="shared" si="1"/>
        <v>0</v>
      </c>
      <c r="K55" s="71">
        <v>0</v>
      </c>
      <c r="L55" s="66">
        <v>1563.5</v>
      </c>
      <c r="M55" s="72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445</v>
      </c>
      <c r="D56" s="8" t="s">
        <v>62</v>
      </c>
      <c r="E56" s="66">
        <v>87.32</v>
      </c>
      <c r="F56" s="67">
        <v>12</v>
      </c>
      <c r="G56" s="68">
        <f t="shared" si="0"/>
        <v>1047.8399999999999</v>
      </c>
      <c r="H56" s="66">
        <v>87.32</v>
      </c>
      <c r="I56" s="69">
        <v>12</v>
      </c>
      <c r="J56" s="68">
        <f t="shared" si="1"/>
        <v>1047.8399999999999</v>
      </c>
      <c r="K56" s="71">
        <v>12</v>
      </c>
      <c r="L56" s="66">
        <v>87.32</v>
      </c>
      <c r="M56" s="72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66">
        <v>35.42</v>
      </c>
      <c r="F57" s="67">
        <v>15</v>
      </c>
      <c r="G57" s="68">
        <f t="shared" si="0"/>
        <v>531.30000000000007</v>
      </c>
      <c r="H57" s="66">
        <v>35.42</v>
      </c>
      <c r="I57" s="69">
        <v>13</v>
      </c>
      <c r="J57" s="68">
        <f t="shared" si="1"/>
        <v>460.46000000000004</v>
      </c>
      <c r="K57" s="71">
        <v>12</v>
      </c>
      <c r="L57" s="66">
        <v>35.42</v>
      </c>
      <c r="M57" s="72">
        <f t="shared" si="2"/>
        <v>425.04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66">
        <v>171.65</v>
      </c>
      <c r="F58" s="67">
        <v>11</v>
      </c>
      <c r="G58" s="68">
        <f t="shared" si="0"/>
        <v>1888.15</v>
      </c>
      <c r="H58" s="66">
        <v>171.65</v>
      </c>
      <c r="I58" s="69">
        <v>7</v>
      </c>
      <c r="J58" s="68">
        <f t="shared" si="1"/>
        <v>1201.55</v>
      </c>
      <c r="K58" s="71">
        <v>6</v>
      </c>
      <c r="L58" s="66">
        <v>171.65</v>
      </c>
      <c r="M58" s="72">
        <f t="shared" si="2"/>
        <v>1029.9000000000001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278</v>
      </c>
      <c r="E59" s="66">
        <v>11.8</v>
      </c>
      <c r="F59" s="67">
        <v>24</v>
      </c>
      <c r="G59" s="68">
        <f t="shared" si="0"/>
        <v>283.20000000000005</v>
      </c>
      <c r="H59" s="66">
        <v>11.8</v>
      </c>
      <c r="I59" s="69">
        <v>24</v>
      </c>
      <c r="J59" s="68">
        <f t="shared" si="1"/>
        <v>283.20000000000005</v>
      </c>
      <c r="K59" s="71">
        <v>21</v>
      </c>
      <c r="L59" s="66">
        <v>11.8</v>
      </c>
      <c r="M59" s="72">
        <f t="shared" si="2"/>
        <v>247.8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66">
        <v>70.8</v>
      </c>
      <c r="F60" s="67">
        <v>16</v>
      </c>
      <c r="G60" s="68">
        <f t="shared" si="0"/>
        <v>1132.8</v>
      </c>
      <c r="H60" s="66">
        <v>70.8</v>
      </c>
      <c r="I60" s="69">
        <v>16</v>
      </c>
      <c r="J60" s="68">
        <f t="shared" si="1"/>
        <v>1132.8</v>
      </c>
      <c r="K60" s="71">
        <v>16</v>
      </c>
      <c r="L60" s="66">
        <v>70.8</v>
      </c>
      <c r="M60" s="72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66">
        <v>106.2</v>
      </c>
      <c r="F61" s="67">
        <v>14</v>
      </c>
      <c r="G61" s="68">
        <f t="shared" si="0"/>
        <v>1486.8</v>
      </c>
      <c r="H61" s="66">
        <v>106.2</v>
      </c>
      <c r="I61" s="69">
        <v>14</v>
      </c>
      <c r="J61" s="68">
        <f t="shared" si="1"/>
        <v>1486.8</v>
      </c>
      <c r="K61" s="71">
        <v>14</v>
      </c>
      <c r="L61" s="66">
        <v>106.2</v>
      </c>
      <c r="M61" s="72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66">
        <v>33.04</v>
      </c>
      <c r="F62" s="67">
        <v>30</v>
      </c>
      <c r="G62" s="68">
        <f t="shared" si="0"/>
        <v>991.19999999999993</v>
      </c>
      <c r="H62" s="66">
        <v>33.04</v>
      </c>
      <c r="I62" s="69">
        <v>30</v>
      </c>
      <c r="J62" s="68">
        <f t="shared" si="1"/>
        <v>991.19999999999993</v>
      </c>
      <c r="K62" s="71">
        <v>28</v>
      </c>
      <c r="L62" s="66">
        <v>33.04</v>
      </c>
      <c r="M62" s="72">
        <f t="shared" si="2"/>
        <v>925.12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66">
        <v>70.099999999999994</v>
      </c>
      <c r="F63" s="67">
        <v>28</v>
      </c>
      <c r="G63" s="68">
        <f t="shared" si="0"/>
        <v>1962.7999999999997</v>
      </c>
      <c r="H63" s="66">
        <v>70.099999999999994</v>
      </c>
      <c r="I63" s="69">
        <v>24</v>
      </c>
      <c r="J63" s="68">
        <f t="shared" si="1"/>
        <v>1682.3999999999999</v>
      </c>
      <c r="K63" s="71">
        <v>18</v>
      </c>
      <c r="L63" s="66">
        <v>70.099999999999994</v>
      </c>
      <c r="M63" s="72">
        <f t="shared" si="2"/>
        <v>1261.8</v>
      </c>
    </row>
    <row r="64" spans="1:13" s="9" customFormat="1" ht="12.75" x14ac:dyDescent="0.2">
      <c r="A64" s="5">
        <v>43566</v>
      </c>
      <c r="B64" s="6" t="s">
        <v>13</v>
      </c>
      <c r="C64" s="7" t="s">
        <v>446</v>
      </c>
      <c r="D64" s="8" t="s">
        <v>447</v>
      </c>
      <c r="E64" s="66">
        <v>11387</v>
      </c>
      <c r="F64" s="67">
        <v>0</v>
      </c>
      <c r="G64" s="68">
        <f t="shared" si="0"/>
        <v>0</v>
      </c>
      <c r="H64" s="66">
        <v>11387</v>
      </c>
      <c r="I64" s="69">
        <v>0</v>
      </c>
      <c r="J64" s="68">
        <f t="shared" si="1"/>
        <v>0</v>
      </c>
      <c r="K64" s="71">
        <v>0</v>
      </c>
      <c r="L64" s="66">
        <v>11387</v>
      </c>
      <c r="M64" s="72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66">
        <v>224.2</v>
      </c>
      <c r="F65" s="67">
        <v>0</v>
      </c>
      <c r="G65" s="68">
        <f t="shared" si="0"/>
        <v>0</v>
      </c>
      <c r="H65" s="66">
        <v>224.2</v>
      </c>
      <c r="I65" s="69">
        <v>0</v>
      </c>
      <c r="J65" s="68">
        <f t="shared" si="1"/>
        <v>0</v>
      </c>
      <c r="K65" s="71">
        <v>0</v>
      </c>
      <c r="L65" s="66">
        <v>224.2</v>
      </c>
      <c r="M65" s="72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448</v>
      </c>
      <c r="D66" s="8" t="s">
        <v>449</v>
      </c>
      <c r="E66" s="66">
        <v>120.26166667059999</v>
      </c>
      <c r="F66" s="67">
        <v>0</v>
      </c>
      <c r="G66" s="68">
        <f t="shared" si="0"/>
        <v>0</v>
      </c>
      <c r="H66" s="66">
        <v>120.26166667059999</v>
      </c>
      <c r="I66" s="69">
        <v>0</v>
      </c>
      <c r="J66" s="68">
        <f t="shared" si="1"/>
        <v>0</v>
      </c>
      <c r="K66" s="71">
        <v>0</v>
      </c>
      <c r="L66" s="66">
        <v>120.26166667059999</v>
      </c>
      <c r="M66" s="72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66">
        <v>70.8</v>
      </c>
      <c r="F67" s="67">
        <v>6</v>
      </c>
      <c r="G67" s="68">
        <f t="shared" si="0"/>
        <v>424.79999999999995</v>
      </c>
      <c r="H67" s="66">
        <v>70.8</v>
      </c>
      <c r="I67" s="69">
        <v>4</v>
      </c>
      <c r="J67" s="68">
        <f t="shared" si="1"/>
        <v>283.2</v>
      </c>
      <c r="K67" s="71">
        <v>4</v>
      </c>
      <c r="L67" s="66">
        <v>70.8</v>
      </c>
      <c r="M67" s="72">
        <f t="shared" si="2"/>
        <v>283.2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279</v>
      </c>
      <c r="E68" s="73">
        <v>31.21</v>
      </c>
      <c r="F68" s="67">
        <v>22</v>
      </c>
      <c r="G68" s="68">
        <f t="shared" si="0"/>
        <v>686.62</v>
      </c>
      <c r="H68" s="73">
        <v>31.21</v>
      </c>
      <c r="I68" s="69">
        <v>21</v>
      </c>
      <c r="J68" s="68">
        <f t="shared" si="1"/>
        <v>655.41</v>
      </c>
      <c r="K68" s="71">
        <v>21</v>
      </c>
      <c r="L68" s="73">
        <v>31.21</v>
      </c>
      <c r="M68" s="72">
        <f t="shared" si="2"/>
        <v>655.41</v>
      </c>
    </row>
    <row r="69" spans="1:13" s="9" customFormat="1" ht="12.75" x14ac:dyDescent="0.2">
      <c r="A69" s="5">
        <v>43895</v>
      </c>
      <c r="B69" s="6" t="s">
        <v>32</v>
      </c>
      <c r="C69" s="7" t="s">
        <v>450</v>
      </c>
      <c r="D69" s="8" t="s">
        <v>451</v>
      </c>
      <c r="E69" s="66">
        <v>566.4</v>
      </c>
      <c r="F69" s="67">
        <v>0</v>
      </c>
      <c r="G69" s="68">
        <f t="shared" si="0"/>
        <v>0</v>
      </c>
      <c r="H69" s="66">
        <v>566.4</v>
      </c>
      <c r="I69" s="69">
        <v>0</v>
      </c>
      <c r="J69" s="68">
        <f t="shared" si="1"/>
        <v>0</v>
      </c>
      <c r="K69" s="71">
        <v>0</v>
      </c>
      <c r="L69" s="66">
        <v>566.4</v>
      </c>
      <c r="M69" s="72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66">
        <v>343.86</v>
      </c>
      <c r="F70" s="67">
        <v>3</v>
      </c>
      <c r="G70" s="68">
        <f t="shared" si="0"/>
        <v>1031.58</v>
      </c>
      <c r="H70" s="66">
        <v>343.86</v>
      </c>
      <c r="I70" s="69">
        <v>1</v>
      </c>
      <c r="J70" s="68">
        <f t="shared" si="1"/>
        <v>343.86</v>
      </c>
      <c r="K70" s="71">
        <v>0</v>
      </c>
      <c r="L70" s="66">
        <v>343.86</v>
      </c>
      <c r="M70" s="72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452</v>
      </c>
      <c r="D71" s="8" t="s">
        <v>453</v>
      </c>
      <c r="E71" s="74">
        <v>4071</v>
      </c>
      <c r="F71" s="67">
        <v>0</v>
      </c>
      <c r="G71" s="68">
        <f t="shared" si="0"/>
        <v>0</v>
      </c>
      <c r="H71" s="74">
        <v>4071</v>
      </c>
      <c r="I71" s="69">
        <v>0</v>
      </c>
      <c r="J71" s="68">
        <f t="shared" si="1"/>
        <v>0</v>
      </c>
      <c r="K71" s="71">
        <v>0</v>
      </c>
      <c r="L71" s="74">
        <v>4071</v>
      </c>
      <c r="M71" s="72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454</v>
      </c>
      <c r="D72" s="8" t="s">
        <v>455</v>
      </c>
      <c r="E72" s="74">
        <v>368.16</v>
      </c>
      <c r="F72" s="67">
        <v>0</v>
      </c>
      <c r="G72" s="68">
        <f t="shared" si="0"/>
        <v>0</v>
      </c>
      <c r="H72" s="74">
        <v>368.16</v>
      </c>
      <c r="I72" s="69">
        <v>0</v>
      </c>
      <c r="J72" s="68">
        <f t="shared" si="1"/>
        <v>0</v>
      </c>
      <c r="K72" s="71">
        <v>0</v>
      </c>
      <c r="L72" s="74">
        <v>368.16</v>
      </c>
      <c r="M72" s="72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456</v>
      </c>
      <c r="D73" s="8" t="s">
        <v>457</v>
      </c>
      <c r="E73" s="66">
        <v>118.9833294</v>
      </c>
      <c r="F73" s="67">
        <v>0</v>
      </c>
      <c r="G73" s="68">
        <f t="shared" si="0"/>
        <v>0</v>
      </c>
      <c r="H73" s="66">
        <v>118.9833294</v>
      </c>
      <c r="I73" s="69">
        <v>0</v>
      </c>
      <c r="J73" s="68">
        <f t="shared" si="1"/>
        <v>0</v>
      </c>
      <c r="K73" s="71">
        <v>0</v>
      </c>
      <c r="L73" s="66">
        <v>118.9833294</v>
      </c>
      <c r="M73" s="72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458</v>
      </c>
      <c r="D74" s="8" t="s">
        <v>459</v>
      </c>
      <c r="E74" s="66">
        <v>118.9833294</v>
      </c>
      <c r="F74" s="67">
        <v>0</v>
      </c>
      <c r="G74" s="68">
        <f t="shared" si="0"/>
        <v>0</v>
      </c>
      <c r="H74" s="66">
        <v>118.9833294</v>
      </c>
      <c r="I74" s="69">
        <v>0</v>
      </c>
      <c r="J74" s="68">
        <f t="shared" si="1"/>
        <v>0</v>
      </c>
      <c r="K74" s="71">
        <v>0</v>
      </c>
      <c r="L74" s="66">
        <v>118.9833294</v>
      </c>
      <c r="M74" s="72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73">
        <v>53.1</v>
      </c>
      <c r="F75" s="67">
        <v>7</v>
      </c>
      <c r="G75" s="68">
        <f t="shared" si="0"/>
        <v>371.7</v>
      </c>
      <c r="H75" s="73">
        <v>53.1</v>
      </c>
      <c r="I75" s="69">
        <v>7</v>
      </c>
      <c r="J75" s="68">
        <f t="shared" si="1"/>
        <v>371.7</v>
      </c>
      <c r="K75" s="71">
        <v>7</v>
      </c>
      <c r="L75" s="73">
        <v>53.1</v>
      </c>
      <c r="M75" s="72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66">
        <v>40.53</v>
      </c>
      <c r="F76" s="67">
        <v>23</v>
      </c>
      <c r="G76" s="68">
        <f t="shared" si="0"/>
        <v>932.19</v>
      </c>
      <c r="H76" s="66">
        <v>35.4</v>
      </c>
      <c r="I76" s="69">
        <v>1</v>
      </c>
      <c r="J76" s="68">
        <f t="shared" si="1"/>
        <v>35.4</v>
      </c>
      <c r="K76" s="71">
        <v>0</v>
      </c>
      <c r="L76" s="66">
        <v>35.4</v>
      </c>
      <c r="M76" s="72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460</v>
      </c>
      <c r="D77" s="8" t="s">
        <v>461</v>
      </c>
      <c r="E77" s="73">
        <v>531</v>
      </c>
      <c r="F77" s="67">
        <v>0</v>
      </c>
      <c r="G77" s="68">
        <f t="shared" ref="G77:G140" si="3">E77*F77</f>
        <v>0</v>
      </c>
      <c r="H77" s="73">
        <v>531</v>
      </c>
      <c r="I77" s="69">
        <v>0</v>
      </c>
      <c r="J77" s="68">
        <f t="shared" si="1"/>
        <v>0</v>
      </c>
      <c r="K77" s="71">
        <v>0</v>
      </c>
      <c r="L77" s="73">
        <v>531</v>
      </c>
      <c r="M77" s="72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462</v>
      </c>
      <c r="D78" s="8" t="s">
        <v>463</v>
      </c>
      <c r="E78" s="66">
        <v>40.119999999999997</v>
      </c>
      <c r="F78" s="67">
        <v>0</v>
      </c>
      <c r="G78" s="68">
        <f t="shared" si="3"/>
        <v>0</v>
      </c>
      <c r="H78" s="66">
        <v>40.119999999999997</v>
      </c>
      <c r="I78" s="69">
        <v>0</v>
      </c>
      <c r="J78" s="68">
        <f t="shared" ref="J78:J141" si="4">H78*I78</f>
        <v>0</v>
      </c>
      <c r="K78" s="71">
        <v>0</v>
      </c>
      <c r="L78" s="66">
        <v>40.119999999999997</v>
      </c>
      <c r="M78" s="72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66">
        <v>583.54999999999995</v>
      </c>
      <c r="F79" s="67">
        <v>1</v>
      </c>
      <c r="G79" s="68">
        <f t="shared" si="3"/>
        <v>583.54999999999995</v>
      </c>
      <c r="H79" s="66">
        <v>583.54999999999995</v>
      </c>
      <c r="I79" s="69">
        <v>1</v>
      </c>
      <c r="J79" s="68">
        <f t="shared" si="4"/>
        <v>583.54999999999995</v>
      </c>
      <c r="K79" s="71">
        <v>1</v>
      </c>
      <c r="L79" s="66">
        <v>583.54999999999995</v>
      </c>
      <c r="M79" s="72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66">
        <v>1.39</v>
      </c>
      <c r="F80" s="67">
        <v>237</v>
      </c>
      <c r="G80" s="68">
        <f t="shared" si="3"/>
        <v>329.42999999999995</v>
      </c>
      <c r="H80" s="66">
        <v>1.39</v>
      </c>
      <c r="I80" s="69">
        <v>235</v>
      </c>
      <c r="J80" s="68">
        <f t="shared" si="4"/>
        <v>326.64999999999998</v>
      </c>
      <c r="K80" s="71">
        <v>235</v>
      </c>
      <c r="L80" s="66">
        <v>1.39</v>
      </c>
      <c r="M80" s="72">
        <f t="shared" si="5"/>
        <v>326.64999999999998</v>
      </c>
    </row>
    <row r="81" spans="1:13" s="9" customFormat="1" ht="12.75" x14ac:dyDescent="0.2">
      <c r="A81" s="5">
        <v>44123</v>
      </c>
      <c r="B81" s="6" t="s">
        <v>13</v>
      </c>
      <c r="C81" s="7" t="s">
        <v>464</v>
      </c>
      <c r="D81" s="8" t="s">
        <v>465</v>
      </c>
      <c r="E81" s="66">
        <v>594.72</v>
      </c>
      <c r="F81" s="67">
        <v>0</v>
      </c>
      <c r="G81" s="68">
        <f t="shared" si="3"/>
        <v>0</v>
      </c>
      <c r="H81" s="66">
        <v>594.72</v>
      </c>
      <c r="I81" s="69">
        <v>0</v>
      </c>
      <c r="J81" s="68">
        <f t="shared" si="4"/>
        <v>0</v>
      </c>
      <c r="K81" s="71">
        <v>0</v>
      </c>
      <c r="L81" s="66">
        <v>594.72</v>
      </c>
      <c r="M81" s="72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66">
        <v>357.54</v>
      </c>
      <c r="F82" s="67">
        <v>4</v>
      </c>
      <c r="G82" s="68">
        <f t="shared" si="3"/>
        <v>1430.16</v>
      </c>
      <c r="H82" s="66">
        <v>357.54</v>
      </c>
      <c r="I82" s="69">
        <v>3</v>
      </c>
      <c r="J82" s="68">
        <f t="shared" si="4"/>
        <v>1072.6200000000001</v>
      </c>
      <c r="K82" s="71">
        <v>3</v>
      </c>
      <c r="L82" s="66">
        <v>357.54</v>
      </c>
      <c r="M82" s="72">
        <f t="shared" si="5"/>
        <v>1072.6200000000001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404</v>
      </c>
      <c r="E83" s="66">
        <v>302.48</v>
      </c>
      <c r="F83" s="67">
        <v>15</v>
      </c>
      <c r="G83" s="68">
        <f t="shared" si="3"/>
        <v>4537.2000000000007</v>
      </c>
      <c r="H83" s="66">
        <v>302.48</v>
      </c>
      <c r="I83" s="69">
        <v>10</v>
      </c>
      <c r="J83" s="68">
        <f t="shared" si="4"/>
        <v>3024.8</v>
      </c>
      <c r="K83" s="71">
        <v>7</v>
      </c>
      <c r="L83" s="66">
        <v>302.48</v>
      </c>
      <c r="M83" s="72">
        <f t="shared" si="5"/>
        <v>2117.36</v>
      </c>
    </row>
    <row r="84" spans="1:13" s="9" customFormat="1" ht="24" x14ac:dyDescent="0.2">
      <c r="A84" s="5">
        <v>43712</v>
      </c>
      <c r="B84" s="6" t="s">
        <v>13</v>
      </c>
      <c r="C84" s="7" t="s">
        <v>466</v>
      </c>
      <c r="D84" s="75" t="s">
        <v>467</v>
      </c>
      <c r="E84" s="66">
        <v>654.9</v>
      </c>
      <c r="F84" s="67">
        <v>0</v>
      </c>
      <c r="G84" s="68">
        <f t="shared" si="3"/>
        <v>0</v>
      </c>
      <c r="H84" s="66">
        <v>654.9</v>
      </c>
      <c r="I84" s="69">
        <v>0</v>
      </c>
      <c r="J84" s="68">
        <f t="shared" si="4"/>
        <v>0</v>
      </c>
      <c r="K84" s="71">
        <v>0</v>
      </c>
      <c r="L84" s="66">
        <v>654.9</v>
      </c>
      <c r="M84" s="72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780</v>
      </c>
      <c r="E85" s="66">
        <v>944</v>
      </c>
      <c r="F85" s="67">
        <v>1</v>
      </c>
      <c r="G85" s="68">
        <f t="shared" si="3"/>
        <v>944</v>
      </c>
      <c r="H85" s="66">
        <v>944</v>
      </c>
      <c r="I85" s="69">
        <v>1</v>
      </c>
      <c r="J85" s="68">
        <f t="shared" si="4"/>
        <v>944</v>
      </c>
      <c r="K85" s="71">
        <v>0</v>
      </c>
      <c r="L85" s="66">
        <v>944</v>
      </c>
      <c r="M85" s="72">
        <f t="shared" si="5"/>
        <v>0</v>
      </c>
    </row>
    <row r="86" spans="1:13" s="9" customFormat="1" ht="12.75" x14ac:dyDescent="0.2">
      <c r="A86" s="5">
        <v>44487</v>
      </c>
      <c r="B86" s="6" t="s">
        <v>355</v>
      </c>
      <c r="C86" s="7" t="s">
        <v>99</v>
      </c>
      <c r="D86" s="8" t="s">
        <v>97</v>
      </c>
      <c r="E86" s="66">
        <v>1003</v>
      </c>
      <c r="F86" s="76">
        <v>4</v>
      </c>
      <c r="G86" s="68">
        <f t="shared" si="3"/>
        <v>4012</v>
      </c>
      <c r="H86" s="66">
        <v>1003</v>
      </c>
      <c r="I86" s="77">
        <v>4</v>
      </c>
      <c r="J86" s="68">
        <f t="shared" si="4"/>
        <v>4012</v>
      </c>
      <c r="K86" s="71">
        <v>4</v>
      </c>
      <c r="L86" s="66">
        <v>1003</v>
      </c>
      <c r="M86" s="72">
        <f t="shared" si="5"/>
        <v>4012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304</v>
      </c>
      <c r="E87" s="66">
        <v>2891</v>
      </c>
      <c r="F87" s="67">
        <v>1</v>
      </c>
      <c r="G87" s="68">
        <f t="shared" si="3"/>
        <v>2891</v>
      </c>
      <c r="H87" s="66">
        <v>2891</v>
      </c>
      <c r="I87" s="69">
        <v>0</v>
      </c>
      <c r="J87" s="68">
        <f t="shared" si="4"/>
        <v>0</v>
      </c>
      <c r="K87" s="71">
        <v>0</v>
      </c>
      <c r="L87" s="66">
        <v>2891</v>
      </c>
      <c r="M87" s="72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468</v>
      </c>
      <c r="D88" s="8" t="s">
        <v>469</v>
      </c>
      <c r="E88" s="66">
        <v>29.9</v>
      </c>
      <c r="F88" s="67">
        <v>0</v>
      </c>
      <c r="G88" s="68">
        <f t="shared" si="3"/>
        <v>0</v>
      </c>
      <c r="H88" s="66">
        <v>29.9</v>
      </c>
      <c r="I88" s="69">
        <v>0</v>
      </c>
      <c r="J88" s="68">
        <f t="shared" si="4"/>
        <v>0</v>
      </c>
      <c r="K88" s="71">
        <v>0</v>
      </c>
      <c r="L88" s="66">
        <v>29.9</v>
      </c>
      <c r="M88" s="72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470</v>
      </c>
      <c r="D89" s="8" t="s">
        <v>471</v>
      </c>
      <c r="E89" s="66">
        <v>466.1</v>
      </c>
      <c r="F89" s="67">
        <v>0</v>
      </c>
      <c r="G89" s="68">
        <f t="shared" si="3"/>
        <v>0</v>
      </c>
      <c r="H89" s="66">
        <v>466.1</v>
      </c>
      <c r="I89" s="69">
        <v>0</v>
      </c>
      <c r="J89" s="68">
        <f t="shared" si="4"/>
        <v>0</v>
      </c>
      <c r="K89" s="71">
        <v>0</v>
      </c>
      <c r="L89" s="66">
        <v>466.1</v>
      </c>
      <c r="M89" s="72">
        <f t="shared" si="5"/>
        <v>0</v>
      </c>
    </row>
    <row r="90" spans="1:13" s="9" customFormat="1" ht="12.75" x14ac:dyDescent="0.2">
      <c r="A90" s="5">
        <v>43746</v>
      </c>
      <c r="B90" s="6" t="s">
        <v>442</v>
      </c>
      <c r="C90" s="7" t="s">
        <v>472</v>
      </c>
      <c r="D90" s="8" t="s">
        <v>473</v>
      </c>
      <c r="E90" s="66">
        <v>4478.1000000000004</v>
      </c>
      <c r="F90" s="67">
        <v>0</v>
      </c>
      <c r="G90" s="68">
        <f t="shared" si="3"/>
        <v>0</v>
      </c>
      <c r="H90" s="66">
        <v>4478.1000000000004</v>
      </c>
      <c r="I90" s="69">
        <v>0</v>
      </c>
      <c r="J90" s="68">
        <f t="shared" si="4"/>
        <v>0</v>
      </c>
      <c r="K90" s="71">
        <v>0</v>
      </c>
      <c r="L90" s="66">
        <v>4478.1000000000004</v>
      </c>
      <c r="M90" s="72">
        <f t="shared" si="5"/>
        <v>0</v>
      </c>
    </row>
    <row r="91" spans="1:13" s="9" customFormat="1" ht="12.75" x14ac:dyDescent="0.2">
      <c r="A91" s="5">
        <v>44543</v>
      </c>
      <c r="B91" s="6" t="s">
        <v>355</v>
      </c>
      <c r="C91" s="7" t="s">
        <v>101</v>
      </c>
      <c r="D91" s="8" t="s">
        <v>403</v>
      </c>
      <c r="E91" s="66">
        <v>159.30000000000001</v>
      </c>
      <c r="F91" s="67">
        <v>6</v>
      </c>
      <c r="G91" s="68">
        <f t="shared" si="3"/>
        <v>955.80000000000007</v>
      </c>
      <c r="H91" s="66">
        <v>159.30000000000001</v>
      </c>
      <c r="I91" s="69">
        <v>6</v>
      </c>
      <c r="J91" s="68">
        <f t="shared" si="4"/>
        <v>955.80000000000007</v>
      </c>
      <c r="K91" s="71">
        <v>6</v>
      </c>
      <c r="L91" s="66">
        <v>159.30000000000001</v>
      </c>
      <c r="M91" s="72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474</v>
      </c>
      <c r="D92" s="8" t="s">
        <v>475</v>
      </c>
      <c r="E92" s="66">
        <v>152.22</v>
      </c>
      <c r="F92" s="67">
        <v>0</v>
      </c>
      <c r="G92" s="68">
        <f t="shared" si="3"/>
        <v>0</v>
      </c>
      <c r="H92" s="66">
        <v>152.22</v>
      </c>
      <c r="I92" s="69">
        <v>0</v>
      </c>
      <c r="J92" s="68">
        <f t="shared" si="4"/>
        <v>0</v>
      </c>
      <c r="K92" s="71">
        <v>0</v>
      </c>
      <c r="L92" s="66">
        <v>152.22</v>
      </c>
      <c r="M92" s="72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476</v>
      </c>
      <c r="D93" s="8" t="s">
        <v>477</v>
      </c>
      <c r="E93" s="66">
        <v>237.18</v>
      </c>
      <c r="F93" s="67">
        <v>0</v>
      </c>
      <c r="G93" s="68">
        <f t="shared" si="3"/>
        <v>0</v>
      </c>
      <c r="H93" s="66">
        <v>237.18</v>
      </c>
      <c r="I93" s="69">
        <v>0</v>
      </c>
      <c r="J93" s="68">
        <f t="shared" si="4"/>
        <v>0</v>
      </c>
      <c r="K93" s="71">
        <v>0</v>
      </c>
      <c r="L93" s="66">
        <v>237.18</v>
      </c>
      <c r="M93" s="72">
        <f t="shared" si="5"/>
        <v>0</v>
      </c>
    </row>
    <row r="94" spans="1:13" s="9" customFormat="1" ht="12.75" x14ac:dyDescent="0.2">
      <c r="A94" s="5">
        <v>44273</v>
      </c>
      <c r="B94" s="6" t="s">
        <v>13</v>
      </c>
      <c r="C94" s="7" t="s">
        <v>103</v>
      </c>
      <c r="D94" s="8" t="s">
        <v>102</v>
      </c>
      <c r="E94" s="66">
        <v>784.7</v>
      </c>
      <c r="F94" s="67">
        <v>1</v>
      </c>
      <c r="G94" s="68">
        <f t="shared" si="3"/>
        <v>784.7</v>
      </c>
      <c r="H94" s="66">
        <v>784.7</v>
      </c>
      <c r="I94" s="69">
        <v>1</v>
      </c>
      <c r="J94" s="68">
        <f t="shared" si="4"/>
        <v>784.7</v>
      </c>
      <c r="K94" s="71">
        <v>1</v>
      </c>
      <c r="L94" s="66">
        <v>784.7</v>
      </c>
      <c r="M94" s="72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478</v>
      </c>
      <c r="D95" s="8" t="s">
        <v>479</v>
      </c>
      <c r="E95" s="66">
        <v>590</v>
      </c>
      <c r="F95" s="67">
        <v>0</v>
      </c>
      <c r="G95" s="68">
        <f t="shared" si="3"/>
        <v>0</v>
      </c>
      <c r="H95" s="66">
        <v>590</v>
      </c>
      <c r="I95" s="69">
        <v>0</v>
      </c>
      <c r="J95" s="68">
        <f t="shared" si="4"/>
        <v>0</v>
      </c>
      <c r="K95" s="71">
        <v>0</v>
      </c>
      <c r="L95" s="66">
        <v>590</v>
      </c>
      <c r="M95" s="72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480</v>
      </c>
      <c r="D96" s="8" t="s">
        <v>481</v>
      </c>
      <c r="E96" s="66">
        <v>329.81</v>
      </c>
      <c r="F96" s="67">
        <v>0</v>
      </c>
      <c r="G96" s="68">
        <f t="shared" si="3"/>
        <v>0</v>
      </c>
      <c r="H96" s="66">
        <v>329.81</v>
      </c>
      <c r="I96" s="69">
        <v>0</v>
      </c>
      <c r="J96" s="68">
        <f t="shared" si="4"/>
        <v>0</v>
      </c>
      <c r="K96" s="71">
        <v>0</v>
      </c>
      <c r="L96" s="66">
        <v>329.81</v>
      </c>
      <c r="M96" s="72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482</v>
      </c>
      <c r="D97" s="8" t="s">
        <v>781</v>
      </c>
      <c r="E97" s="66">
        <v>17.7</v>
      </c>
      <c r="F97" s="67">
        <v>10</v>
      </c>
      <c r="G97" s="68">
        <f t="shared" si="3"/>
        <v>177</v>
      </c>
      <c r="H97" s="66">
        <v>17.7</v>
      </c>
      <c r="I97" s="69">
        <v>6</v>
      </c>
      <c r="J97" s="68">
        <f t="shared" si="4"/>
        <v>106.19999999999999</v>
      </c>
      <c r="K97" s="71">
        <v>6</v>
      </c>
      <c r="L97" s="66">
        <v>17.7</v>
      </c>
      <c r="M97" s="72">
        <f t="shared" si="5"/>
        <v>106.19999999999999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66">
        <v>328.91</v>
      </c>
      <c r="F98" s="67">
        <v>0</v>
      </c>
      <c r="G98" s="68">
        <f t="shared" si="3"/>
        <v>0</v>
      </c>
      <c r="H98" s="66">
        <v>328.91</v>
      </c>
      <c r="I98" s="69">
        <v>0</v>
      </c>
      <c r="J98" s="68">
        <f t="shared" si="4"/>
        <v>0</v>
      </c>
      <c r="K98" s="71">
        <v>0</v>
      </c>
      <c r="L98" s="66">
        <v>328.91</v>
      </c>
      <c r="M98" s="72">
        <f t="shared" si="5"/>
        <v>0</v>
      </c>
    </row>
    <row r="99" spans="1:13" s="9" customFormat="1" ht="12.75" x14ac:dyDescent="0.2">
      <c r="A99" s="5">
        <v>43746</v>
      </c>
      <c r="B99" s="6" t="s">
        <v>483</v>
      </c>
      <c r="C99" s="7" t="s">
        <v>484</v>
      </c>
      <c r="D99" s="8" t="s">
        <v>485</v>
      </c>
      <c r="E99" s="66">
        <v>176.69</v>
      </c>
      <c r="F99" s="67">
        <v>0</v>
      </c>
      <c r="G99" s="68">
        <f t="shared" si="3"/>
        <v>0</v>
      </c>
      <c r="H99" s="66">
        <v>176.69</v>
      </c>
      <c r="I99" s="69">
        <v>0</v>
      </c>
      <c r="J99" s="68">
        <f t="shared" si="4"/>
        <v>0</v>
      </c>
      <c r="K99" s="71">
        <v>0</v>
      </c>
      <c r="L99" s="66">
        <v>176.69</v>
      </c>
      <c r="M99" s="72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486</v>
      </c>
      <c r="D100" s="8" t="s">
        <v>487</v>
      </c>
      <c r="E100" s="66">
        <v>448.4</v>
      </c>
      <c r="F100" s="67">
        <v>0</v>
      </c>
      <c r="G100" s="68">
        <f t="shared" si="3"/>
        <v>0</v>
      </c>
      <c r="H100" s="66">
        <v>448.4</v>
      </c>
      <c r="I100" s="69">
        <v>0</v>
      </c>
      <c r="J100" s="68">
        <f t="shared" si="4"/>
        <v>0</v>
      </c>
      <c r="K100" s="71">
        <v>0</v>
      </c>
      <c r="L100" s="66">
        <v>448.4</v>
      </c>
      <c r="M100" s="72">
        <f t="shared" si="5"/>
        <v>0</v>
      </c>
    </row>
    <row r="101" spans="1:13" s="9" customFormat="1" ht="12.75" x14ac:dyDescent="0.2">
      <c r="A101" s="5">
        <v>44544</v>
      </c>
      <c r="B101" s="6" t="s">
        <v>361</v>
      </c>
      <c r="C101" s="7" t="s">
        <v>110</v>
      </c>
      <c r="D101" s="8" t="s">
        <v>402</v>
      </c>
      <c r="E101" s="66">
        <v>253.7</v>
      </c>
      <c r="F101" s="67">
        <v>7</v>
      </c>
      <c r="G101" s="68">
        <f t="shared" si="3"/>
        <v>1775.8999999999999</v>
      </c>
      <c r="H101" s="66">
        <v>253.7</v>
      </c>
      <c r="I101" s="69">
        <v>7</v>
      </c>
      <c r="J101" s="68">
        <f t="shared" si="4"/>
        <v>1775.8999999999999</v>
      </c>
      <c r="K101" s="71">
        <v>7</v>
      </c>
      <c r="L101" s="66">
        <v>253.7</v>
      </c>
      <c r="M101" s="72">
        <f t="shared" si="5"/>
        <v>1775.8999999999999</v>
      </c>
    </row>
    <row r="102" spans="1:13" s="9" customFormat="1" ht="12.75" x14ac:dyDescent="0.2">
      <c r="A102" s="5">
        <v>44645</v>
      </c>
      <c r="B102" s="6" t="s">
        <v>361</v>
      </c>
      <c r="C102" s="7" t="s">
        <v>112</v>
      </c>
      <c r="D102" s="8" t="s">
        <v>108</v>
      </c>
      <c r="E102" s="66">
        <v>377.23</v>
      </c>
      <c r="F102" s="67">
        <v>7</v>
      </c>
      <c r="G102" s="68">
        <f t="shared" si="3"/>
        <v>2640.61</v>
      </c>
      <c r="H102" s="66">
        <v>377.23</v>
      </c>
      <c r="I102" s="69">
        <v>7</v>
      </c>
      <c r="J102" s="68">
        <f t="shared" si="4"/>
        <v>2640.61</v>
      </c>
      <c r="K102" s="71">
        <v>7</v>
      </c>
      <c r="L102" s="66">
        <v>377.23</v>
      </c>
      <c r="M102" s="72">
        <f t="shared" si="5"/>
        <v>2640.61</v>
      </c>
    </row>
    <row r="103" spans="1:13" s="9" customFormat="1" ht="12.75" x14ac:dyDescent="0.2">
      <c r="A103" s="5">
        <v>44657</v>
      </c>
      <c r="B103" s="54" t="s">
        <v>355</v>
      </c>
      <c r="C103" s="7" t="s">
        <v>488</v>
      </c>
      <c r="D103" s="8" t="s">
        <v>109</v>
      </c>
      <c r="E103" s="66">
        <v>401.2</v>
      </c>
      <c r="F103" s="67">
        <v>10</v>
      </c>
      <c r="G103" s="68">
        <f t="shared" si="3"/>
        <v>4012</v>
      </c>
      <c r="H103" s="66">
        <v>401.2</v>
      </c>
      <c r="I103" s="69">
        <v>9</v>
      </c>
      <c r="J103" s="68">
        <f t="shared" si="4"/>
        <v>3610.7999999999997</v>
      </c>
      <c r="K103" s="71">
        <v>9</v>
      </c>
      <c r="L103" s="66">
        <v>401.2</v>
      </c>
      <c r="M103" s="72">
        <f t="shared" si="5"/>
        <v>3610.7999999999997</v>
      </c>
    </row>
    <row r="104" spans="1:13" s="9" customFormat="1" ht="12.75" x14ac:dyDescent="0.2">
      <c r="A104" s="5">
        <v>44657</v>
      </c>
      <c r="B104" s="54" t="s">
        <v>355</v>
      </c>
      <c r="C104" s="7" t="s">
        <v>489</v>
      </c>
      <c r="D104" s="51" t="s">
        <v>111</v>
      </c>
      <c r="E104" s="66">
        <v>129.80000000000001</v>
      </c>
      <c r="F104" s="67">
        <v>5</v>
      </c>
      <c r="G104" s="68">
        <f t="shared" si="3"/>
        <v>649</v>
      </c>
      <c r="H104" s="66">
        <v>129.80000000000001</v>
      </c>
      <c r="I104" s="69">
        <v>5</v>
      </c>
      <c r="J104" s="68">
        <f t="shared" si="4"/>
        <v>649</v>
      </c>
      <c r="K104" s="71">
        <v>5</v>
      </c>
      <c r="L104" s="66">
        <v>129.80000000000001</v>
      </c>
      <c r="M104" s="72">
        <f t="shared" si="5"/>
        <v>649</v>
      </c>
    </row>
    <row r="105" spans="1:13" s="9" customFormat="1" ht="12.75" x14ac:dyDescent="0.2">
      <c r="A105" s="5">
        <v>44543</v>
      </c>
      <c r="B105" s="54" t="s">
        <v>13</v>
      </c>
      <c r="C105" s="7" t="s">
        <v>115</v>
      </c>
      <c r="D105" s="51" t="s">
        <v>109</v>
      </c>
      <c r="E105" s="66">
        <v>383.5</v>
      </c>
      <c r="F105" s="67">
        <v>2</v>
      </c>
      <c r="G105" s="68">
        <f t="shared" si="3"/>
        <v>767</v>
      </c>
      <c r="H105" s="66">
        <v>383.5</v>
      </c>
      <c r="I105" s="69">
        <v>0</v>
      </c>
      <c r="J105" s="68">
        <f t="shared" si="4"/>
        <v>0</v>
      </c>
      <c r="K105" s="71">
        <v>0</v>
      </c>
      <c r="L105" s="66">
        <v>383.5</v>
      </c>
      <c r="M105" s="72">
        <f t="shared" si="5"/>
        <v>0</v>
      </c>
    </row>
    <row r="106" spans="1:13" s="9" customFormat="1" ht="12.75" x14ac:dyDescent="0.2">
      <c r="A106" s="5">
        <v>44543</v>
      </c>
      <c r="B106" s="54" t="s">
        <v>13</v>
      </c>
      <c r="C106" s="7" t="s">
        <v>117</v>
      </c>
      <c r="D106" s="51" t="s">
        <v>111</v>
      </c>
      <c r="E106" s="66">
        <v>147.5</v>
      </c>
      <c r="F106" s="67">
        <v>0</v>
      </c>
      <c r="G106" s="68">
        <f t="shared" si="3"/>
        <v>0</v>
      </c>
      <c r="H106" s="66">
        <v>147.5</v>
      </c>
      <c r="I106" s="78">
        <v>0</v>
      </c>
      <c r="J106" s="68">
        <f t="shared" si="4"/>
        <v>0</v>
      </c>
      <c r="K106" s="71">
        <v>0</v>
      </c>
      <c r="L106" s="66">
        <v>147.5</v>
      </c>
      <c r="M106" s="72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66">
        <v>816.56</v>
      </c>
      <c r="F107" s="67">
        <v>9</v>
      </c>
      <c r="G107" s="68">
        <f t="shared" si="3"/>
        <v>7349.0399999999991</v>
      </c>
      <c r="H107" s="66">
        <v>816.56</v>
      </c>
      <c r="I107" s="69">
        <v>9</v>
      </c>
      <c r="J107" s="68">
        <f t="shared" si="4"/>
        <v>7349.0399999999991</v>
      </c>
      <c r="K107" s="71">
        <v>9</v>
      </c>
      <c r="L107" s="66">
        <v>816.56</v>
      </c>
      <c r="M107" s="72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74">
        <v>147.5</v>
      </c>
      <c r="F108" s="67">
        <v>1</v>
      </c>
      <c r="G108" s="68">
        <f t="shared" si="3"/>
        <v>147.5</v>
      </c>
      <c r="H108" s="74">
        <v>147.5</v>
      </c>
      <c r="I108" s="69">
        <v>1</v>
      </c>
      <c r="J108" s="68">
        <f t="shared" si="4"/>
        <v>147.5</v>
      </c>
      <c r="K108" s="71">
        <v>1</v>
      </c>
      <c r="L108" s="74">
        <v>147.5</v>
      </c>
      <c r="M108" s="72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490</v>
      </c>
      <c r="D109" s="8" t="s">
        <v>491</v>
      </c>
      <c r="E109" s="66">
        <v>50</v>
      </c>
      <c r="F109" s="67">
        <v>0</v>
      </c>
      <c r="G109" s="68">
        <f t="shared" si="3"/>
        <v>0</v>
      </c>
      <c r="H109" s="66">
        <v>50</v>
      </c>
      <c r="I109" s="69">
        <v>0</v>
      </c>
      <c r="J109" s="68">
        <f t="shared" si="4"/>
        <v>0</v>
      </c>
      <c r="K109" s="71">
        <v>0</v>
      </c>
      <c r="L109" s="66">
        <v>50</v>
      </c>
      <c r="M109" s="72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66">
        <v>6.83</v>
      </c>
      <c r="F110" s="67">
        <v>60</v>
      </c>
      <c r="G110" s="68">
        <f t="shared" si="3"/>
        <v>409.8</v>
      </c>
      <c r="H110" s="66">
        <v>6.83</v>
      </c>
      <c r="I110" s="69">
        <v>60</v>
      </c>
      <c r="J110" s="68">
        <f t="shared" si="4"/>
        <v>409.8</v>
      </c>
      <c r="K110" s="71">
        <v>60</v>
      </c>
      <c r="L110" s="66">
        <v>6.83</v>
      </c>
      <c r="M110" s="72">
        <f t="shared" si="5"/>
        <v>409.8</v>
      </c>
    </row>
    <row r="111" spans="1:13" s="9" customFormat="1" ht="12.75" x14ac:dyDescent="0.2">
      <c r="A111" s="5">
        <v>44547</v>
      </c>
      <c r="B111" s="6" t="s">
        <v>492</v>
      </c>
      <c r="C111" s="7" t="s">
        <v>493</v>
      </c>
      <c r="D111" s="8" t="s">
        <v>494</v>
      </c>
      <c r="E111" s="66">
        <v>1200</v>
      </c>
      <c r="F111" s="67">
        <v>0</v>
      </c>
      <c r="G111" s="68">
        <f t="shared" si="3"/>
        <v>0</v>
      </c>
      <c r="H111" s="66">
        <v>1200</v>
      </c>
      <c r="I111" s="69">
        <v>0</v>
      </c>
      <c r="J111" s="68">
        <f t="shared" si="4"/>
        <v>0</v>
      </c>
      <c r="K111" s="71">
        <v>0</v>
      </c>
      <c r="L111" s="66">
        <v>1200</v>
      </c>
      <c r="M111" s="72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495</v>
      </c>
      <c r="D112" s="8" t="s">
        <v>305</v>
      </c>
      <c r="E112" s="66">
        <v>1091.5</v>
      </c>
      <c r="F112" s="67">
        <v>0</v>
      </c>
      <c r="G112" s="68">
        <f t="shared" si="3"/>
        <v>0</v>
      </c>
      <c r="H112" s="66">
        <v>1091.5</v>
      </c>
      <c r="I112" s="69">
        <v>0</v>
      </c>
      <c r="J112" s="68">
        <f t="shared" si="4"/>
        <v>0</v>
      </c>
      <c r="K112" s="71">
        <v>0</v>
      </c>
      <c r="L112" s="66">
        <v>1091.5</v>
      </c>
      <c r="M112" s="72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66">
        <v>41.3</v>
      </c>
      <c r="F113" s="67">
        <v>25</v>
      </c>
      <c r="G113" s="68">
        <f t="shared" si="3"/>
        <v>1032.5</v>
      </c>
      <c r="H113" s="66">
        <v>41.3</v>
      </c>
      <c r="I113" s="69">
        <v>25</v>
      </c>
      <c r="J113" s="68">
        <f t="shared" si="4"/>
        <v>1032.5</v>
      </c>
      <c r="K113" s="71">
        <v>25</v>
      </c>
      <c r="L113" s="66">
        <v>41.3</v>
      </c>
      <c r="M113" s="72">
        <f t="shared" si="5"/>
        <v>1032.5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66">
        <v>193.52</v>
      </c>
      <c r="F114" s="67">
        <v>7</v>
      </c>
      <c r="G114" s="68">
        <f t="shared" si="3"/>
        <v>1354.64</v>
      </c>
      <c r="H114" s="66">
        <v>193.52</v>
      </c>
      <c r="I114" s="69">
        <v>7</v>
      </c>
      <c r="J114" s="68">
        <f t="shared" si="4"/>
        <v>1354.64</v>
      </c>
      <c r="K114" s="71">
        <v>7</v>
      </c>
      <c r="L114" s="66">
        <v>193.52</v>
      </c>
      <c r="M114" s="72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496</v>
      </c>
      <c r="D115" s="8" t="s">
        <v>497</v>
      </c>
      <c r="E115" s="66">
        <v>266.916</v>
      </c>
      <c r="F115" s="67">
        <v>0</v>
      </c>
      <c r="G115" s="68">
        <f t="shared" si="3"/>
        <v>0</v>
      </c>
      <c r="H115" s="66">
        <v>266.916</v>
      </c>
      <c r="I115" s="69">
        <v>0</v>
      </c>
      <c r="J115" s="68">
        <f t="shared" si="4"/>
        <v>0</v>
      </c>
      <c r="K115" s="71">
        <v>0</v>
      </c>
      <c r="L115" s="66">
        <v>266.916</v>
      </c>
      <c r="M115" s="72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498</v>
      </c>
      <c r="D116" s="8" t="s">
        <v>499</v>
      </c>
      <c r="E116" s="66">
        <v>120.36</v>
      </c>
      <c r="F116" s="67">
        <v>0</v>
      </c>
      <c r="G116" s="68">
        <f t="shared" si="3"/>
        <v>0</v>
      </c>
      <c r="H116" s="66">
        <v>120.36</v>
      </c>
      <c r="I116" s="69">
        <v>0</v>
      </c>
      <c r="J116" s="68">
        <f t="shared" si="4"/>
        <v>0</v>
      </c>
      <c r="K116" s="71">
        <v>0</v>
      </c>
      <c r="L116" s="66">
        <v>120.36</v>
      </c>
      <c r="M116" s="72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500</v>
      </c>
      <c r="D117" s="8" t="s">
        <v>501</v>
      </c>
      <c r="E117" s="66">
        <v>120.36</v>
      </c>
      <c r="F117" s="67">
        <v>0</v>
      </c>
      <c r="G117" s="68">
        <f t="shared" si="3"/>
        <v>0</v>
      </c>
      <c r="H117" s="66">
        <v>120.36</v>
      </c>
      <c r="I117" s="69">
        <v>0</v>
      </c>
      <c r="J117" s="68">
        <f t="shared" si="4"/>
        <v>0</v>
      </c>
      <c r="K117" s="71">
        <v>0</v>
      </c>
      <c r="L117" s="66">
        <v>120.36</v>
      </c>
      <c r="M117" s="72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306</v>
      </c>
      <c r="E118" s="66">
        <v>12.8</v>
      </c>
      <c r="F118" s="67">
        <v>8</v>
      </c>
      <c r="G118" s="68">
        <f t="shared" si="3"/>
        <v>102.4</v>
      </c>
      <c r="H118" s="66">
        <v>12.8</v>
      </c>
      <c r="I118" s="69">
        <v>8</v>
      </c>
      <c r="J118" s="68">
        <f t="shared" si="4"/>
        <v>102.4</v>
      </c>
      <c r="K118" s="71">
        <v>7</v>
      </c>
      <c r="L118" s="66">
        <v>12.8</v>
      </c>
      <c r="M118" s="72">
        <f t="shared" si="5"/>
        <v>89.600000000000009</v>
      </c>
    </row>
    <row r="119" spans="1:13" s="9" customFormat="1" ht="12.75" x14ac:dyDescent="0.2">
      <c r="A119" s="79">
        <v>43895</v>
      </c>
      <c r="B119" s="6" t="s">
        <v>32</v>
      </c>
      <c r="C119" s="7" t="s">
        <v>502</v>
      </c>
      <c r="D119" s="8" t="s">
        <v>503</v>
      </c>
      <c r="E119" s="66">
        <v>649</v>
      </c>
      <c r="F119" s="67">
        <v>0</v>
      </c>
      <c r="G119" s="68">
        <f t="shared" si="3"/>
        <v>0</v>
      </c>
      <c r="H119" s="66">
        <v>649</v>
      </c>
      <c r="I119" s="69">
        <v>0</v>
      </c>
      <c r="J119" s="68">
        <f t="shared" si="4"/>
        <v>0</v>
      </c>
      <c r="K119" s="71">
        <v>0</v>
      </c>
      <c r="L119" s="66">
        <v>649</v>
      </c>
      <c r="M119" s="72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66">
        <v>208.61</v>
      </c>
      <c r="F120" s="67">
        <v>30</v>
      </c>
      <c r="G120" s="68">
        <f t="shared" si="3"/>
        <v>6258.3</v>
      </c>
      <c r="H120" s="66">
        <v>208.61</v>
      </c>
      <c r="I120" s="69">
        <v>14</v>
      </c>
      <c r="J120" s="68">
        <f t="shared" si="4"/>
        <v>2920.54</v>
      </c>
      <c r="K120" s="71">
        <v>0</v>
      </c>
      <c r="L120" s="66">
        <v>208.61</v>
      </c>
      <c r="M120" s="72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66">
        <v>190.11</v>
      </c>
      <c r="F121" s="67">
        <v>22</v>
      </c>
      <c r="G121" s="68">
        <f t="shared" si="3"/>
        <v>4182.42</v>
      </c>
      <c r="H121" s="66">
        <v>190.11</v>
      </c>
      <c r="I121" s="69">
        <v>16</v>
      </c>
      <c r="J121" s="68">
        <f t="shared" si="4"/>
        <v>3041.76</v>
      </c>
      <c r="K121" s="71">
        <v>7</v>
      </c>
      <c r="L121" s="66">
        <v>190.11</v>
      </c>
      <c r="M121" s="72">
        <f t="shared" si="5"/>
        <v>1330.77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66">
        <v>346.92</v>
      </c>
      <c r="F122" s="67">
        <v>2</v>
      </c>
      <c r="G122" s="68">
        <f t="shared" si="3"/>
        <v>693.84</v>
      </c>
      <c r="H122" s="66">
        <v>346.92</v>
      </c>
      <c r="I122" s="69">
        <v>1</v>
      </c>
      <c r="J122" s="68">
        <f t="shared" si="4"/>
        <v>346.92</v>
      </c>
      <c r="K122" s="71">
        <v>1</v>
      </c>
      <c r="L122" s="66">
        <v>346.92</v>
      </c>
      <c r="M122" s="72">
        <f t="shared" si="5"/>
        <v>346.92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66">
        <v>111.08</v>
      </c>
      <c r="F123" s="67">
        <v>8</v>
      </c>
      <c r="G123" s="68">
        <f t="shared" si="3"/>
        <v>888.64</v>
      </c>
      <c r="H123" s="66">
        <v>111.08</v>
      </c>
      <c r="I123" s="69">
        <v>8</v>
      </c>
      <c r="J123" s="68">
        <f t="shared" si="4"/>
        <v>888.64</v>
      </c>
      <c r="K123" s="71">
        <v>3</v>
      </c>
      <c r="L123" s="66">
        <v>111.08</v>
      </c>
      <c r="M123" s="72">
        <f t="shared" si="5"/>
        <v>333.24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401</v>
      </c>
      <c r="E124" s="66">
        <v>1018.34</v>
      </c>
      <c r="F124" s="67">
        <v>2</v>
      </c>
      <c r="G124" s="68">
        <f t="shared" si="3"/>
        <v>2036.68</v>
      </c>
      <c r="H124" s="66">
        <v>1018.34</v>
      </c>
      <c r="I124" s="69">
        <v>0</v>
      </c>
      <c r="J124" s="68">
        <f t="shared" si="4"/>
        <v>0</v>
      </c>
      <c r="K124" s="71">
        <v>0</v>
      </c>
      <c r="L124" s="66">
        <v>1018.34</v>
      </c>
      <c r="M124" s="72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66">
        <v>944</v>
      </c>
      <c r="F125" s="67">
        <v>1</v>
      </c>
      <c r="G125" s="68">
        <f t="shared" si="3"/>
        <v>944</v>
      </c>
      <c r="H125" s="66">
        <v>944</v>
      </c>
      <c r="I125" s="69">
        <v>1</v>
      </c>
      <c r="J125" s="68">
        <f t="shared" si="4"/>
        <v>944</v>
      </c>
      <c r="K125" s="71">
        <v>1</v>
      </c>
      <c r="L125" s="66">
        <v>944</v>
      </c>
      <c r="M125" s="72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66">
        <v>472</v>
      </c>
      <c r="F126" s="67">
        <v>0</v>
      </c>
      <c r="G126" s="68">
        <f t="shared" si="3"/>
        <v>0</v>
      </c>
      <c r="H126" s="66">
        <v>472</v>
      </c>
      <c r="I126" s="69">
        <v>0</v>
      </c>
      <c r="J126" s="68">
        <f t="shared" si="4"/>
        <v>0</v>
      </c>
      <c r="K126" s="71">
        <v>0</v>
      </c>
      <c r="L126" s="66">
        <v>472</v>
      </c>
      <c r="M126" s="72">
        <f t="shared" si="5"/>
        <v>0</v>
      </c>
    </row>
    <row r="127" spans="1:13" s="9" customFormat="1" ht="12.75" x14ac:dyDescent="0.2">
      <c r="A127" s="5">
        <v>43895</v>
      </c>
      <c r="B127" s="6" t="s">
        <v>131</v>
      </c>
      <c r="C127" s="7" t="s">
        <v>504</v>
      </c>
      <c r="D127" s="8" t="s">
        <v>505</v>
      </c>
      <c r="E127" s="66">
        <v>489.7</v>
      </c>
      <c r="F127" s="67">
        <v>0</v>
      </c>
      <c r="G127" s="68">
        <f t="shared" si="3"/>
        <v>0</v>
      </c>
      <c r="H127" s="66">
        <v>489.7</v>
      </c>
      <c r="I127" s="69">
        <v>0</v>
      </c>
      <c r="J127" s="68">
        <f t="shared" si="4"/>
        <v>0</v>
      </c>
      <c r="K127" s="71">
        <v>0</v>
      </c>
      <c r="L127" s="66">
        <v>489.7</v>
      </c>
      <c r="M127" s="72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506</v>
      </c>
      <c r="D128" s="8" t="s">
        <v>883</v>
      </c>
      <c r="E128" s="66">
        <v>168.15</v>
      </c>
      <c r="F128" s="67">
        <v>0</v>
      </c>
      <c r="G128" s="68">
        <f t="shared" si="3"/>
        <v>0</v>
      </c>
      <c r="H128" s="66">
        <v>220.95500000000001</v>
      </c>
      <c r="I128" s="69">
        <v>12</v>
      </c>
      <c r="J128" s="68">
        <f t="shared" si="4"/>
        <v>2651.46</v>
      </c>
      <c r="K128" s="71">
        <v>12</v>
      </c>
      <c r="L128" s="66">
        <v>220.95500000000001</v>
      </c>
      <c r="M128" s="72">
        <f t="shared" si="5"/>
        <v>2651.46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66">
        <v>627.76</v>
      </c>
      <c r="F129" s="67">
        <v>19</v>
      </c>
      <c r="G129" s="68">
        <f t="shared" si="3"/>
        <v>11927.44</v>
      </c>
      <c r="H129" s="66">
        <v>627.76</v>
      </c>
      <c r="I129" s="69">
        <v>19</v>
      </c>
      <c r="J129" s="68">
        <f t="shared" si="4"/>
        <v>11927.44</v>
      </c>
      <c r="K129" s="71">
        <v>19</v>
      </c>
      <c r="L129" s="66">
        <v>627.76</v>
      </c>
      <c r="M129" s="72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400</v>
      </c>
      <c r="E130" s="66">
        <v>6.75</v>
      </c>
      <c r="F130" s="67">
        <v>192</v>
      </c>
      <c r="G130" s="68">
        <f t="shared" si="3"/>
        <v>1296</v>
      </c>
      <c r="H130" s="66">
        <v>6.75</v>
      </c>
      <c r="I130" s="69">
        <v>174</v>
      </c>
      <c r="J130" s="68">
        <f t="shared" si="4"/>
        <v>1174.5</v>
      </c>
      <c r="K130" s="71">
        <v>144</v>
      </c>
      <c r="L130" s="66">
        <v>6.75</v>
      </c>
      <c r="M130" s="72">
        <f t="shared" si="5"/>
        <v>972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66">
        <v>5.17</v>
      </c>
      <c r="F131" s="67">
        <v>61</v>
      </c>
      <c r="G131" s="68">
        <f t="shared" si="3"/>
        <v>315.37</v>
      </c>
      <c r="H131" s="66">
        <v>5.17</v>
      </c>
      <c r="I131" s="69">
        <v>47</v>
      </c>
      <c r="J131" s="68">
        <f t="shared" si="4"/>
        <v>242.99</v>
      </c>
      <c r="K131" s="71">
        <v>47</v>
      </c>
      <c r="L131" s="66">
        <v>5.17</v>
      </c>
      <c r="M131" s="72">
        <f t="shared" si="5"/>
        <v>242.99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399</v>
      </c>
      <c r="E132" s="66">
        <v>6.44</v>
      </c>
      <c r="F132" s="67">
        <v>160</v>
      </c>
      <c r="G132" s="68">
        <f t="shared" si="3"/>
        <v>1030.4000000000001</v>
      </c>
      <c r="H132" s="66">
        <v>6.44</v>
      </c>
      <c r="I132" s="69">
        <v>160</v>
      </c>
      <c r="J132" s="68">
        <f t="shared" si="4"/>
        <v>1030.4000000000001</v>
      </c>
      <c r="K132" s="71">
        <v>160</v>
      </c>
      <c r="L132" s="66">
        <v>6.44</v>
      </c>
      <c r="M132" s="72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66">
        <v>5.87</v>
      </c>
      <c r="F133" s="67">
        <v>120</v>
      </c>
      <c r="G133" s="68">
        <f t="shared" si="3"/>
        <v>704.4</v>
      </c>
      <c r="H133" s="66">
        <v>5.87</v>
      </c>
      <c r="I133" s="69">
        <v>120</v>
      </c>
      <c r="J133" s="68">
        <f t="shared" si="4"/>
        <v>704.4</v>
      </c>
      <c r="K133" s="71">
        <v>115</v>
      </c>
      <c r="L133" s="66">
        <v>5.87</v>
      </c>
      <c r="M133" s="72">
        <f t="shared" si="5"/>
        <v>675.05000000000007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398</v>
      </c>
      <c r="E134" s="66">
        <v>3.58</v>
      </c>
      <c r="F134" s="67">
        <v>120</v>
      </c>
      <c r="G134" s="68">
        <f t="shared" si="3"/>
        <v>429.6</v>
      </c>
      <c r="H134" s="66">
        <v>3.58</v>
      </c>
      <c r="I134" s="69">
        <v>120</v>
      </c>
      <c r="J134" s="68">
        <f t="shared" si="4"/>
        <v>429.6</v>
      </c>
      <c r="K134" s="71">
        <v>120</v>
      </c>
      <c r="L134" s="66">
        <v>3.58</v>
      </c>
      <c r="M134" s="72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507</v>
      </c>
      <c r="D135" s="8" t="s">
        <v>508</v>
      </c>
      <c r="E135" s="66">
        <v>24.78</v>
      </c>
      <c r="F135" s="67">
        <v>0</v>
      </c>
      <c r="G135" s="68">
        <f t="shared" si="3"/>
        <v>0</v>
      </c>
      <c r="H135" s="66">
        <v>24.78</v>
      </c>
      <c r="I135" s="69">
        <v>0</v>
      </c>
      <c r="J135" s="68">
        <f t="shared" si="4"/>
        <v>0</v>
      </c>
      <c r="K135" s="71">
        <v>0</v>
      </c>
      <c r="L135" s="66">
        <v>24.78</v>
      </c>
      <c r="M135" s="72">
        <f t="shared" si="5"/>
        <v>0</v>
      </c>
    </row>
    <row r="136" spans="1:13" s="9" customFormat="1" ht="12.75" x14ac:dyDescent="0.2">
      <c r="A136" s="5">
        <v>44645</v>
      </c>
      <c r="B136" s="6" t="s">
        <v>361</v>
      </c>
      <c r="C136" s="7" t="s">
        <v>156</v>
      </c>
      <c r="D136" s="8" t="s">
        <v>397</v>
      </c>
      <c r="E136" s="66">
        <v>40.97</v>
      </c>
      <c r="F136" s="67">
        <v>22</v>
      </c>
      <c r="G136" s="68">
        <f t="shared" si="3"/>
        <v>901.33999999999992</v>
      </c>
      <c r="H136" s="66">
        <v>40.97</v>
      </c>
      <c r="I136" s="69">
        <v>17</v>
      </c>
      <c r="J136" s="68">
        <f t="shared" si="4"/>
        <v>696.49</v>
      </c>
      <c r="K136" s="71">
        <v>15</v>
      </c>
      <c r="L136" s="66">
        <v>40.97</v>
      </c>
      <c r="M136" s="72">
        <f t="shared" si="5"/>
        <v>614.54999999999995</v>
      </c>
    </row>
    <row r="137" spans="1:13" s="9" customFormat="1" ht="12.75" x14ac:dyDescent="0.2">
      <c r="A137" s="5">
        <v>44645</v>
      </c>
      <c r="B137" s="6" t="s">
        <v>361</v>
      </c>
      <c r="C137" s="7" t="s">
        <v>158</v>
      </c>
      <c r="D137" s="8" t="s">
        <v>280</v>
      </c>
      <c r="E137" s="66">
        <v>23.37</v>
      </c>
      <c r="F137" s="67">
        <v>25</v>
      </c>
      <c r="G137" s="68">
        <f t="shared" si="3"/>
        <v>584.25</v>
      </c>
      <c r="H137" s="66">
        <v>23.37</v>
      </c>
      <c r="I137" s="69">
        <v>22</v>
      </c>
      <c r="J137" s="68">
        <f t="shared" si="4"/>
        <v>514.14</v>
      </c>
      <c r="K137" s="71">
        <v>18</v>
      </c>
      <c r="L137" s="66">
        <v>23.37</v>
      </c>
      <c r="M137" s="72">
        <f t="shared" si="5"/>
        <v>420.66</v>
      </c>
    </row>
    <row r="138" spans="1:13" s="9" customFormat="1" ht="12.75" x14ac:dyDescent="0.2">
      <c r="A138" s="5">
        <v>44477</v>
      </c>
      <c r="B138" s="6" t="s">
        <v>361</v>
      </c>
      <c r="C138" s="7" t="s">
        <v>159</v>
      </c>
      <c r="D138" s="8" t="s">
        <v>152</v>
      </c>
      <c r="E138" s="66">
        <v>265</v>
      </c>
      <c r="F138" s="67">
        <v>9</v>
      </c>
      <c r="G138" s="68">
        <f t="shared" si="3"/>
        <v>2385</v>
      </c>
      <c r="H138" s="66">
        <v>265</v>
      </c>
      <c r="I138" s="69">
        <v>8</v>
      </c>
      <c r="J138" s="68">
        <f t="shared" si="4"/>
        <v>2120</v>
      </c>
      <c r="K138" s="71">
        <v>7</v>
      </c>
      <c r="L138" s="66">
        <v>265</v>
      </c>
      <c r="M138" s="72">
        <f t="shared" si="5"/>
        <v>1855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66">
        <v>542.79999999999995</v>
      </c>
      <c r="F139" s="67">
        <v>3</v>
      </c>
      <c r="G139" s="68">
        <f t="shared" si="3"/>
        <v>1628.3999999999999</v>
      </c>
      <c r="H139" s="66">
        <v>542.79999999999995</v>
      </c>
      <c r="I139" s="69">
        <v>3</v>
      </c>
      <c r="J139" s="68">
        <f t="shared" si="4"/>
        <v>1628.3999999999999</v>
      </c>
      <c r="K139" s="71">
        <v>3</v>
      </c>
      <c r="L139" s="66">
        <v>542.79999999999995</v>
      </c>
      <c r="M139" s="72">
        <f t="shared" si="5"/>
        <v>1628.3999999999999</v>
      </c>
    </row>
    <row r="140" spans="1:13" s="9" customFormat="1" ht="12.75" x14ac:dyDescent="0.2">
      <c r="A140" s="5">
        <v>43746</v>
      </c>
      <c r="B140" s="6" t="s">
        <v>509</v>
      </c>
      <c r="C140" s="7" t="s">
        <v>510</v>
      </c>
      <c r="D140" s="8" t="s">
        <v>511</v>
      </c>
      <c r="E140" s="74">
        <v>413</v>
      </c>
      <c r="F140" s="67">
        <v>0</v>
      </c>
      <c r="G140" s="68">
        <f t="shared" si="3"/>
        <v>0</v>
      </c>
      <c r="H140" s="74">
        <v>413</v>
      </c>
      <c r="I140" s="69">
        <v>0</v>
      </c>
      <c r="J140" s="68">
        <f t="shared" si="4"/>
        <v>0</v>
      </c>
      <c r="K140" s="71">
        <v>0</v>
      </c>
      <c r="L140" s="74">
        <v>413</v>
      </c>
      <c r="M140" s="72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73">
        <v>11.8</v>
      </c>
      <c r="F141" s="67">
        <v>30</v>
      </c>
      <c r="G141" s="68">
        <f t="shared" ref="G141:G204" si="6">E141*F141</f>
        <v>354</v>
      </c>
      <c r="H141" s="73">
        <v>11.8</v>
      </c>
      <c r="I141" s="69">
        <v>30</v>
      </c>
      <c r="J141" s="68">
        <f t="shared" si="4"/>
        <v>354</v>
      </c>
      <c r="K141" s="71">
        <v>27</v>
      </c>
      <c r="L141" s="73">
        <v>11.8</v>
      </c>
      <c r="M141" s="72">
        <f t="shared" si="5"/>
        <v>318.60000000000002</v>
      </c>
    </row>
    <row r="142" spans="1:13" s="9" customFormat="1" ht="12.75" x14ac:dyDescent="0.2">
      <c r="A142" s="5">
        <v>43746</v>
      </c>
      <c r="B142" s="6" t="s">
        <v>131</v>
      </c>
      <c r="C142" s="7" t="s">
        <v>512</v>
      </c>
      <c r="D142" s="8" t="s">
        <v>513</v>
      </c>
      <c r="E142" s="66">
        <v>430.7</v>
      </c>
      <c r="F142" s="67">
        <v>0</v>
      </c>
      <c r="G142" s="68">
        <f t="shared" si="6"/>
        <v>0</v>
      </c>
      <c r="H142" s="66">
        <v>430.7</v>
      </c>
      <c r="I142" s="69">
        <v>0</v>
      </c>
      <c r="J142" s="68">
        <f t="shared" ref="J142:J205" si="7">H142*I142</f>
        <v>0</v>
      </c>
      <c r="K142" s="71">
        <v>0</v>
      </c>
      <c r="L142" s="66">
        <v>430.7</v>
      </c>
      <c r="M142" s="72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514</v>
      </c>
      <c r="D143" s="8" t="s">
        <v>160</v>
      </c>
      <c r="E143" s="66">
        <v>276.12</v>
      </c>
      <c r="F143" s="67">
        <v>0</v>
      </c>
      <c r="G143" s="68">
        <f t="shared" si="6"/>
        <v>0</v>
      </c>
      <c r="H143" s="66">
        <v>276.12</v>
      </c>
      <c r="I143" s="69">
        <v>0</v>
      </c>
      <c r="J143" s="68">
        <f t="shared" si="7"/>
        <v>0</v>
      </c>
      <c r="K143" s="71">
        <v>0</v>
      </c>
      <c r="L143" s="66">
        <v>276.12</v>
      </c>
      <c r="M143" s="72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515</v>
      </c>
      <c r="D144" s="10" t="s">
        <v>516</v>
      </c>
      <c r="E144" s="73">
        <v>253.7</v>
      </c>
      <c r="F144" s="67">
        <v>0</v>
      </c>
      <c r="G144" s="68">
        <f t="shared" si="6"/>
        <v>0</v>
      </c>
      <c r="H144" s="73">
        <v>253.7</v>
      </c>
      <c r="I144" s="69">
        <v>0</v>
      </c>
      <c r="J144" s="68">
        <f t="shared" si="7"/>
        <v>0</v>
      </c>
      <c r="K144" s="71">
        <v>0</v>
      </c>
      <c r="L144" s="73">
        <v>253.7</v>
      </c>
      <c r="M144" s="72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517</v>
      </c>
      <c r="D145" s="8" t="s">
        <v>518</v>
      </c>
      <c r="E145" s="73">
        <v>498</v>
      </c>
      <c r="F145" s="67">
        <v>0</v>
      </c>
      <c r="G145" s="68">
        <f t="shared" si="6"/>
        <v>0</v>
      </c>
      <c r="H145" s="73">
        <v>498</v>
      </c>
      <c r="I145" s="69">
        <v>0</v>
      </c>
      <c r="J145" s="68">
        <f t="shared" si="7"/>
        <v>0</v>
      </c>
      <c r="K145" s="71">
        <v>0</v>
      </c>
      <c r="L145" s="73">
        <v>498</v>
      </c>
      <c r="M145" s="72">
        <f t="shared" si="8"/>
        <v>0</v>
      </c>
    </row>
    <row r="146" spans="1:13" s="9" customFormat="1" ht="12.75" x14ac:dyDescent="0.2">
      <c r="A146" s="79">
        <v>44503</v>
      </c>
      <c r="B146" s="6" t="s">
        <v>10</v>
      </c>
      <c r="C146" s="7" t="s">
        <v>166</v>
      </c>
      <c r="D146" s="8" t="s">
        <v>163</v>
      </c>
      <c r="E146" s="66">
        <v>300</v>
      </c>
      <c r="F146" s="67">
        <v>0</v>
      </c>
      <c r="G146" s="68">
        <f t="shared" si="6"/>
        <v>0</v>
      </c>
      <c r="H146" s="66">
        <v>300</v>
      </c>
      <c r="I146" s="69">
        <v>0</v>
      </c>
      <c r="J146" s="68">
        <f t="shared" si="7"/>
        <v>0</v>
      </c>
      <c r="K146" s="71">
        <v>0</v>
      </c>
      <c r="L146" s="66">
        <v>300</v>
      </c>
      <c r="M146" s="72">
        <f t="shared" si="8"/>
        <v>0</v>
      </c>
    </row>
    <row r="147" spans="1:13" s="9" customFormat="1" ht="12.75" x14ac:dyDescent="0.2">
      <c r="A147" s="79">
        <v>43909</v>
      </c>
      <c r="B147" s="6" t="s">
        <v>10</v>
      </c>
      <c r="C147" s="7" t="s">
        <v>167</v>
      </c>
      <c r="D147" s="8" t="s">
        <v>164</v>
      </c>
      <c r="E147" s="66">
        <v>383.5</v>
      </c>
      <c r="F147" s="67">
        <v>1</v>
      </c>
      <c r="G147" s="68">
        <f t="shared" si="6"/>
        <v>383.5</v>
      </c>
      <c r="H147" s="66">
        <v>383.5</v>
      </c>
      <c r="I147" s="69">
        <v>0</v>
      </c>
      <c r="J147" s="68">
        <f t="shared" si="7"/>
        <v>0</v>
      </c>
      <c r="K147" s="71">
        <v>0</v>
      </c>
      <c r="L147" s="66">
        <v>383.5</v>
      </c>
      <c r="M147" s="72">
        <f t="shared" si="8"/>
        <v>0</v>
      </c>
    </row>
    <row r="148" spans="1:13" s="9" customFormat="1" ht="12.75" x14ac:dyDescent="0.2">
      <c r="A148" s="79">
        <v>43895</v>
      </c>
      <c r="B148" s="6" t="s">
        <v>35</v>
      </c>
      <c r="C148" s="7" t="s">
        <v>519</v>
      </c>
      <c r="D148" s="8" t="s">
        <v>520</v>
      </c>
      <c r="E148" s="66">
        <v>64.900000000000006</v>
      </c>
      <c r="F148" s="67">
        <v>0</v>
      </c>
      <c r="G148" s="68">
        <f t="shared" si="6"/>
        <v>0</v>
      </c>
      <c r="H148" s="66">
        <v>64.900000000000006</v>
      </c>
      <c r="I148" s="69">
        <v>0</v>
      </c>
      <c r="J148" s="68">
        <f t="shared" si="7"/>
        <v>0</v>
      </c>
      <c r="K148" s="71">
        <v>0</v>
      </c>
      <c r="L148" s="66">
        <v>64.900000000000006</v>
      </c>
      <c r="M148" s="72">
        <f t="shared" si="8"/>
        <v>0</v>
      </c>
    </row>
    <row r="149" spans="1:13" s="9" customFormat="1" ht="12.75" x14ac:dyDescent="0.2">
      <c r="A149" s="79">
        <v>43909</v>
      </c>
      <c r="B149" s="6" t="s">
        <v>10</v>
      </c>
      <c r="C149" s="7" t="s">
        <v>521</v>
      </c>
      <c r="D149" s="8" t="s">
        <v>522</v>
      </c>
      <c r="E149" s="66">
        <v>419.89999999999992</v>
      </c>
      <c r="F149" s="67">
        <v>0</v>
      </c>
      <c r="G149" s="68">
        <f t="shared" si="6"/>
        <v>0</v>
      </c>
      <c r="H149" s="66">
        <v>419.89999999999992</v>
      </c>
      <c r="I149" s="69">
        <v>0</v>
      </c>
      <c r="J149" s="68">
        <f t="shared" si="7"/>
        <v>0</v>
      </c>
      <c r="K149" s="71">
        <v>0</v>
      </c>
      <c r="L149" s="66">
        <v>419.89999999999992</v>
      </c>
      <c r="M149" s="72">
        <f t="shared" si="8"/>
        <v>0</v>
      </c>
    </row>
    <row r="150" spans="1:13" s="9" customFormat="1" ht="12.75" x14ac:dyDescent="0.2">
      <c r="A150" s="79">
        <v>44364</v>
      </c>
      <c r="B150" s="6" t="s">
        <v>361</v>
      </c>
      <c r="C150" s="7" t="s">
        <v>169</v>
      </c>
      <c r="D150" s="8" t="s">
        <v>281</v>
      </c>
      <c r="E150" s="66">
        <v>24.4</v>
      </c>
      <c r="F150" s="67">
        <v>40</v>
      </c>
      <c r="G150" s="68">
        <f t="shared" si="6"/>
        <v>976</v>
      </c>
      <c r="H150" s="66">
        <v>24.4</v>
      </c>
      <c r="I150" s="69">
        <v>25</v>
      </c>
      <c r="J150" s="68">
        <f t="shared" si="7"/>
        <v>610</v>
      </c>
      <c r="K150" s="71">
        <v>10</v>
      </c>
      <c r="L150" s="66">
        <v>24.4</v>
      </c>
      <c r="M150" s="72">
        <f t="shared" si="8"/>
        <v>244</v>
      </c>
    </row>
    <row r="151" spans="1:13" s="9" customFormat="1" ht="12.75" x14ac:dyDescent="0.2">
      <c r="A151" s="79">
        <v>44265</v>
      </c>
      <c r="B151" s="6" t="s">
        <v>361</v>
      </c>
      <c r="C151" s="7" t="s">
        <v>523</v>
      </c>
      <c r="D151" s="8" t="s">
        <v>524</v>
      </c>
      <c r="E151" s="73">
        <v>43</v>
      </c>
      <c r="F151" s="67">
        <v>0</v>
      </c>
      <c r="G151" s="68">
        <f t="shared" si="6"/>
        <v>0</v>
      </c>
      <c r="H151" s="73">
        <v>43</v>
      </c>
      <c r="I151" s="69">
        <v>0</v>
      </c>
      <c r="J151" s="68">
        <f t="shared" si="7"/>
        <v>0</v>
      </c>
      <c r="K151" s="71">
        <v>0</v>
      </c>
      <c r="L151" s="73">
        <v>43</v>
      </c>
      <c r="M151" s="72">
        <f t="shared" si="8"/>
        <v>0</v>
      </c>
    </row>
    <row r="152" spans="1:13" s="9" customFormat="1" ht="12.75" x14ac:dyDescent="0.2">
      <c r="A152" s="79">
        <v>44503</v>
      </c>
      <c r="B152" s="6" t="s">
        <v>10</v>
      </c>
      <c r="C152" s="7" t="s">
        <v>171</v>
      </c>
      <c r="D152" s="8" t="s">
        <v>168</v>
      </c>
      <c r="E152" s="66">
        <v>5.55</v>
      </c>
      <c r="F152" s="67">
        <v>3</v>
      </c>
      <c r="G152" s="68">
        <f t="shared" si="6"/>
        <v>16.649999999999999</v>
      </c>
      <c r="H152" s="66">
        <v>5.55</v>
      </c>
      <c r="I152" s="69">
        <v>0</v>
      </c>
      <c r="J152" s="68">
        <f t="shared" si="7"/>
        <v>0</v>
      </c>
      <c r="K152" s="71">
        <v>0</v>
      </c>
      <c r="L152" s="66">
        <v>5.55</v>
      </c>
      <c r="M152" s="72">
        <f t="shared" si="8"/>
        <v>0</v>
      </c>
    </row>
    <row r="153" spans="1:13" s="9" customFormat="1" ht="12.75" x14ac:dyDescent="0.2">
      <c r="A153" s="79">
        <v>44544</v>
      </c>
      <c r="B153" s="6" t="s">
        <v>16</v>
      </c>
      <c r="C153" s="7" t="s">
        <v>525</v>
      </c>
      <c r="D153" s="8" t="s">
        <v>526</v>
      </c>
      <c r="E153" s="73">
        <v>1939.61</v>
      </c>
      <c r="F153" s="67">
        <v>0</v>
      </c>
      <c r="G153" s="68">
        <f t="shared" si="6"/>
        <v>0</v>
      </c>
      <c r="H153" s="73">
        <v>1939.61</v>
      </c>
      <c r="I153" s="69">
        <v>0</v>
      </c>
      <c r="J153" s="68">
        <f t="shared" si="7"/>
        <v>0</v>
      </c>
      <c r="K153" s="71">
        <v>0</v>
      </c>
      <c r="L153" s="73">
        <v>1939.61</v>
      </c>
      <c r="M153" s="72">
        <f t="shared" si="8"/>
        <v>0</v>
      </c>
    </row>
    <row r="154" spans="1:13" s="9" customFormat="1" ht="12.75" x14ac:dyDescent="0.2">
      <c r="A154" s="79">
        <v>44544</v>
      </c>
      <c r="B154" s="6" t="s">
        <v>13</v>
      </c>
      <c r="C154" s="7" t="s">
        <v>527</v>
      </c>
      <c r="D154" s="8" t="s">
        <v>528</v>
      </c>
      <c r="E154" s="73">
        <v>124.37</v>
      </c>
      <c r="F154" s="67">
        <v>0</v>
      </c>
      <c r="G154" s="68">
        <f t="shared" si="6"/>
        <v>0</v>
      </c>
      <c r="H154" s="73">
        <v>124.37</v>
      </c>
      <c r="I154" s="69">
        <v>0</v>
      </c>
      <c r="J154" s="68">
        <f t="shared" si="7"/>
        <v>0</v>
      </c>
      <c r="K154" s="71">
        <v>0</v>
      </c>
      <c r="L154" s="73">
        <v>124.37</v>
      </c>
      <c r="M154" s="72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66">
        <v>88.5</v>
      </c>
      <c r="F155" s="67">
        <v>4</v>
      </c>
      <c r="G155" s="68">
        <f t="shared" si="6"/>
        <v>354</v>
      </c>
      <c r="H155" s="66">
        <v>88.5</v>
      </c>
      <c r="I155" s="69">
        <v>4</v>
      </c>
      <c r="J155" s="68">
        <f t="shared" si="7"/>
        <v>354</v>
      </c>
      <c r="K155" s="71">
        <v>2</v>
      </c>
      <c r="L155" s="66">
        <v>88.5</v>
      </c>
      <c r="M155" s="72">
        <f t="shared" si="8"/>
        <v>177</v>
      </c>
    </row>
    <row r="156" spans="1:13" s="9" customFormat="1" ht="12.75" x14ac:dyDescent="0.2">
      <c r="A156" s="79">
        <v>44544</v>
      </c>
      <c r="B156" s="6" t="s">
        <v>32</v>
      </c>
      <c r="C156" s="7" t="s">
        <v>529</v>
      </c>
      <c r="D156" s="8" t="s">
        <v>530</v>
      </c>
      <c r="E156" s="66">
        <v>472</v>
      </c>
      <c r="F156" s="67">
        <v>0</v>
      </c>
      <c r="G156" s="68">
        <f t="shared" si="6"/>
        <v>0</v>
      </c>
      <c r="H156" s="66">
        <v>472</v>
      </c>
      <c r="I156" s="69">
        <v>0</v>
      </c>
      <c r="J156" s="68">
        <f t="shared" si="7"/>
        <v>0</v>
      </c>
      <c r="K156" s="71">
        <v>0</v>
      </c>
      <c r="L156" s="66">
        <v>472</v>
      </c>
      <c r="M156" s="72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531</v>
      </c>
      <c r="D157" s="8" t="s">
        <v>532</v>
      </c>
      <c r="E157" s="66">
        <v>224.2</v>
      </c>
      <c r="F157" s="67">
        <v>0</v>
      </c>
      <c r="G157" s="68">
        <f t="shared" si="6"/>
        <v>0</v>
      </c>
      <c r="H157" s="66">
        <v>224.2</v>
      </c>
      <c r="I157" s="69">
        <v>0</v>
      </c>
      <c r="J157" s="68">
        <f t="shared" si="7"/>
        <v>0</v>
      </c>
      <c r="K157" s="71">
        <v>0</v>
      </c>
      <c r="L157" s="66">
        <v>224.2</v>
      </c>
      <c r="M157" s="72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66">
        <v>73.75</v>
      </c>
      <c r="F158" s="67">
        <v>0</v>
      </c>
      <c r="G158" s="68">
        <f t="shared" si="6"/>
        <v>0</v>
      </c>
      <c r="H158" s="66">
        <v>73.75</v>
      </c>
      <c r="I158" s="69">
        <v>0</v>
      </c>
      <c r="J158" s="68">
        <f t="shared" si="7"/>
        <v>0</v>
      </c>
      <c r="K158" s="71">
        <v>0</v>
      </c>
      <c r="L158" s="66">
        <v>73.75</v>
      </c>
      <c r="M158" s="72">
        <f t="shared" si="8"/>
        <v>0</v>
      </c>
    </row>
    <row r="159" spans="1:13" s="9" customFormat="1" ht="12.75" x14ac:dyDescent="0.2">
      <c r="A159" s="5">
        <v>44487</v>
      </c>
      <c r="B159" s="6" t="s">
        <v>361</v>
      </c>
      <c r="C159" s="7" t="s">
        <v>179</v>
      </c>
      <c r="D159" s="8" t="s">
        <v>396</v>
      </c>
      <c r="E159" s="66">
        <v>98.33</v>
      </c>
      <c r="F159" s="67">
        <v>3</v>
      </c>
      <c r="G159" s="68">
        <f t="shared" si="6"/>
        <v>294.99</v>
      </c>
      <c r="H159" s="66">
        <v>98.33</v>
      </c>
      <c r="I159" s="69">
        <v>3</v>
      </c>
      <c r="J159" s="68">
        <f t="shared" si="7"/>
        <v>294.99</v>
      </c>
      <c r="K159" s="71">
        <v>0</v>
      </c>
      <c r="L159" s="66">
        <v>98.33</v>
      </c>
      <c r="M159" s="72">
        <f t="shared" si="8"/>
        <v>0</v>
      </c>
    </row>
    <row r="160" spans="1:13" s="9" customFormat="1" ht="12.75" x14ac:dyDescent="0.2">
      <c r="A160" s="5">
        <v>44487</v>
      </c>
      <c r="B160" s="6" t="s">
        <v>124</v>
      </c>
      <c r="C160" s="7" t="s">
        <v>533</v>
      </c>
      <c r="D160" s="8" t="s">
        <v>534</v>
      </c>
      <c r="E160" s="66">
        <v>3304</v>
      </c>
      <c r="F160" s="67">
        <v>0</v>
      </c>
      <c r="G160" s="68">
        <f t="shared" si="6"/>
        <v>0</v>
      </c>
      <c r="H160" s="66">
        <v>3304</v>
      </c>
      <c r="I160" s="69">
        <v>0</v>
      </c>
      <c r="J160" s="68">
        <f t="shared" si="7"/>
        <v>0</v>
      </c>
      <c r="K160" s="71">
        <v>0</v>
      </c>
      <c r="L160" s="66">
        <v>3304</v>
      </c>
      <c r="M160" s="72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535</v>
      </c>
      <c r="D161" s="8" t="s">
        <v>536</v>
      </c>
      <c r="E161" s="66">
        <v>69.62</v>
      </c>
      <c r="F161" s="67">
        <v>0</v>
      </c>
      <c r="G161" s="68">
        <f t="shared" si="6"/>
        <v>0</v>
      </c>
      <c r="H161" s="66">
        <v>69.62</v>
      </c>
      <c r="I161" s="69">
        <v>0</v>
      </c>
      <c r="J161" s="68">
        <f t="shared" si="7"/>
        <v>0</v>
      </c>
      <c r="K161" s="71">
        <v>0</v>
      </c>
      <c r="L161" s="66">
        <v>69.62</v>
      </c>
      <c r="M161" s="72">
        <f t="shared" si="8"/>
        <v>0</v>
      </c>
    </row>
    <row r="162" spans="1:13" s="9" customFormat="1" ht="12.75" x14ac:dyDescent="0.2">
      <c r="A162" s="80">
        <v>44123</v>
      </c>
      <c r="B162" s="6" t="s">
        <v>35</v>
      </c>
      <c r="C162" s="7" t="s">
        <v>181</v>
      </c>
      <c r="D162" s="8" t="s">
        <v>176</v>
      </c>
      <c r="E162" s="73">
        <v>39</v>
      </c>
      <c r="F162" s="67">
        <v>2</v>
      </c>
      <c r="G162" s="68">
        <f t="shared" si="6"/>
        <v>78</v>
      </c>
      <c r="H162" s="73">
        <v>39</v>
      </c>
      <c r="I162" s="69">
        <v>2</v>
      </c>
      <c r="J162" s="68">
        <f t="shared" si="7"/>
        <v>78</v>
      </c>
      <c r="K162" s="71">
        <v>2</v>
      </c>
      <c r="L162" s="73">
        <v>39</v>
      </c>
      <c r="M162" s="72">
        <f t="shared" si="8"/>
        <v>78</v>
      </c>
    </row>
    <row r="163" spans="1:13" s="9" customFormat="1" ht="12.75" x14ac:dyDescent="0.2">
      <c r="A163" s="80">
        <v>44123</v>
      </c>
      <c r="B163" s="81" t="s">
        <v>35</v>
      </c>
      <c r="C163" s="7" t="s">
        <v>183</v>
      </c>
      <c r="D163" s="8" t="s">
        <v>178</v>
      </c>
      <c r="E163" s="73">
        <v>200</v>
      </c>
      <c r="F163" s="67">
        <v>2</v>
      </c>
      <c r="G163" s="68">
        <f t="shared" si="6"/>
        <v>400</v>
      </c>
      <c r="H163" s="73">
        <v>200</v>
      </c>
      <c r="I163" s="69">
        <v>2</v>
      </c>
      <c r="J163" s="68">
        <f t="shared" si="7"/>
        <v>400</v>
      </c>
      <c r="K163" s="71">
        <v>2</v>
      </c>
      <c r="L163" s="73">
        <v>200</v>
      </c>
      <c r="M163" s="72">
        <f t="shared" si="8"/>
        <v>400</v>
      </c>
    </row>
    <row r="164" spans="1:13" s="9" customFormat="1" ht="12.75" x14ac:dyDescent="0.2">
      <c r="A164" s="5">
        <v>44657</v>
      </c>
      <c r="B164" s="6" t="s">
        <v>32</v>
      </c>
      <c r="C164" s="7" t="s">
        <v>537</v>
      </c>
      <c r="D164" s="8" t="s">
        <v>538</v>
      </c>
      <c r="E164" s="66">
        <v>312.7</v>
      </c>
      <c r="F164" s="67">
        <v>0</v>
      </c>
      <c r="G164" s="68">
        <f t="shared" si="6"/>
        <v>0</v>
      </c>
      <c r="H164" s="66">
        <v>312.7</v>
      </c>
      <c r="I164" s="69">
        <v>0</v>
      </c>
      <c r="J164" s="68">
        <f t="shared" si="7"/>
        <v>0</v>
      </c>
      <c r="K164" s="71">
        <v>0</v>
      </c>
      <c r="L164" s="66">
        <v>312.7</v>
      </c>
      <c r="M164" s="72">
        <f t="shared" si="8"/>
        <v>0</v>
      </c>
    </row>
    <row r="165" spans="1:13" s="9" customFormat="1" ht="12.75" x14ac:dyDescent="0.2">
      <c r="A165" s="82">
        <v>44477</v>
      </c>
      <c r="B165" s="83" t="s">
        <v>173</v>
      </c>
      <c r="C165" s="7" t="s">
        <v>185</v>
      </c>
      <c r="D165" s="84" t="s">
        <v>180</v>
      </c>
      <c r="E165" s="73">
        <v>800</v>
      </c>
      <c r="F165" s="67">
        <v>4</v>
      </c>
      <c r="G165" s="68">
        <f t="shared" si="6"/>
        <v>3200</v>
      </c>
      <c r="H165" s="73">
        <v>800</v>
      </c>
      <c r="I165" s="69">
        <v>4</v>
      </c>
      <c r="J165" s="68">
        <f t="shared" si="7"/>
        <v>3200</v>
      </c>
      <c r="K165" s="71">
        <v>4</v>
      </c>
      <c r="L165" s="73">
        <v>800</v>
      </c>
      <c r="M165" s="72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539</v>
      </c>
      <c r="D166" s="8" t="s">
        <v>540</v>
      </c>
      <c r="E166" s="73">
        <v>118.44</v>
      </c>
      <c r="F166" s="67">
        <v>0</v>
      </c>
      <c r="G166" s="68">
        <f t="shared" si="6"/>
        <v>0</v>
      </c>
      <c r="H166" s="73">
        <v>118.44</v>
      </c>
      <c r="I166" s="69">
        <v>0</v>
      </c>
      <c r="J166" s="68">
        <f t="shared" si="7"/>
        <v>0</v>
      </c>
      <c r="K166" s="71">
        <v>0</v>
      </c>
      <c r="L166" s="73">
        <v>118.44</v>
      </c>
      <c r="M166" s="72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66">
        <v>354</v>
      </c>
      <c r="F167" s="67">
        <v>0</v>
      </c>
      <c r="G167" s="68">
        <f t="shared" si="6"/>
        <v>0</v>
      </c>
      <c r="H167" s="66">
        <v>371.7</v>
      </c>
      <c r="I167" s="69">
        <v>12</v>
      </c>
      <c r="J167" s="68">
        <f t="shared" si="7"/>
        <v>4460.3999999999996</v>
      </c>
      <c r="K167" s="71">
        <v>12</v>
      </c>
      <c r="L167" s="66">
        <v>371.7</v>
      </c>
      <c r="M167" s="72">
        <f t="shared" si="8"/>
        <v>4460.3999999999996</v>
      </c>
    </row>
    <row r="168" spans="1:13" s="9" customFormat="1" ht="12.75" x14ac:dyDescent="0.2">
      <c r="A168" s="5">
        <v>43895</v>
      </c>
      <c r="B168" s="6" t="s">
        <v>32</v>
      </c>
      <c r="C168" s="7" t="s">
        <v>541</v>
      </c>
      <c r="D168" s="8" t="s">
        <v>542</v>
      </c>
      <c r="E168" s="66">
        <v>1168.2</v>
      </c>
      <c r="F168" s="67">
        <v>0</v>
      </c>
      <c r="G168" s="68">
        <f t="shared" si="6"/>
        <v>0</v>
      </c>
      <c r="H168" s="66">
        <v>1168.2</v>
      </c>
      <c r="I168" s="69">
        <v>0</v>
      </c>
      <c r="J168" s="68">
        <f t="shared" si="7"/>
        <v>0</v>
      </c>
      <c r="K168" s="71">
        <v>0</v>
      </c>
      <c r="L168" s="66">
        <v>1168.2</v>
      </c>
      <c r="M168" s="72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66">
        <v>57.82</v>
      </c>
      <c r="F169" s="67">
        <v>20</v>
      </c>
      <c r="G169" s="68">
        <f t="shared" si="6"/>
        <v>1156.4000000000001</v>
      </c>
      <c r="H169" s="66">
        <v>57.82</v>
      </c>
      <c r="I169" s="69">
        <v>0</v>
      </c>
      <c r="J169" s="68">
        <f t="shared" si="7"/>
        <v>0</v>
      </c>
      <c r="K169" s="71">
        <v>0</v>
      </c>
      <c r="L169" s="66">
        <v>57.82</v>
      </c>
      <c r="M169" s="72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543</v>
      </c>
      <c r="D170" s="8" t="s">
        <v>544</v>
      </c>
      <c r="E170" s="66">
        <v>73.16</v>
      </c>
      <c r="F170" s="85">
        <v>0</v>
      </c>
      <c r="G170" s="68">
        <f t="shared" si="6"/>
        <v>0</v>
      </c>
      <c r="H170" s="66">
        <v>76.7</v>
      </c>
      <c r="I170" s="86">
        <v>5</v>
      </c>
      <c r="J170" s="68">
        <f t="shared" si="7"/>
        <v>383.5</v>
      </c>
      <c r="K170" s="71">
        <v>5</v>
      </c>
      <c r="L170" s="66">
        <v>76.7</v>
      </c>
      <c r="M170" s="72">
        <f t="shared" si="8"/>
        <v>383.5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73">
        <v>64.02</v>
      </c>
      <c r="F171" s="87">
        <v>5</v>
      </c>
      <c r="G171" s="68">
        <f t="shared" si="6"/>
        <v>320.09999999999997</v>
      </c>
      <c r="H171" s="73">
        <v>64.02</v>
      </c>
      <c r="I171" s="88">
        <v>5</v>
      </c>
      <c r="J171" s="68">
        <f t="shared" si="7"/>
        <v>320.09999999999997</v>
      </c>
      <c r="K171" s="71">
        <v>5</v>
      </c>
      <c r="L171" s="73">
        <v>64.02</v>
      </c>
      <c r="M171" s="72">
        <f t="shared" si="8"/>
        <v>320.09999999999997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66">
        <v>79.22</v>
      </c>
      <c r="F172" s="67">
        <v>6</v>
      </c>
      <c r="G172" s="68">
        <f t="shared" si="6"/>
        <v>475.32</v>
      </c>
      <c r="H172" s="66">
        <v>79.22</v>
      </c>
      <c r="I172" s="69">
        <v>5</v>
      </c>
      <c r="J172" s="68">
        <f t="shared" si="7"/>
        <v>396.1</v>
      </c>
      <c r="K172" s="71">
        <v>5</v>
      </c>
      <c r="L172" s="66">
        <v>79.22</v>
      </c>
      <c r="M172" s="72">
        <f t="shared" si="8"/>
        <v>396.1</v>
      </c>
    </row>
    <row r="173" spans="1:13" s="9" customFormat="1" ht="12.75" x14ac:dyDescent="0.2">
      <c r="A173" s="5">
        <v>44123</v>
      </c>
      <c r="B173" s="6" t="s">
        <v>32</v>
      </c>
      <c r="C173" s="7" t="s">
        <v>545</v>
      </c>
      <c r="D173" s="8" t="s">
        <v>546</v>
      </c>
      <c r="E173" s="73">
        <v>150.57</v>
      </c>
      <c r="F173" s="67">
        <v>0</v>
      </c>
      <c r="G173" s="68">
        <f t="shared" si="6"/>
        <v>0</v>
      </c>
      <c r="H173" s="73">
        <v>150.57</v>
      </c>
      <c r="I173" s="69">
        <v>0</v>
      </c>
      <c r="J173" s="68">
        <f t="shared" si="7"/>
        <v>0</v>
      </c>
      <c r="K173" s="71">
        <v>0</v>
      </c>
      <c r="L173" s="73">
        <v>150.57</v>
      </c>
      <c r="M173" s="72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66">
        <v>32.5</v>
      </c>
      <c r="F174" s="67">
        <v>0</v>
      </c>
      <c r="G174" s="68">
        <f t="shared" si="6"/>
        <v>0</v>
      </c>
      <c r="H174" s="66">
        <v>32.5</v>
      </c>
      <c r="I174" s="69">
        <v>0</v>
      </c>
      <c r="J174" s="68">
        <f t="shared" si="7"/>
        <v>0</v>
      </c>
      <c r="K174" s="71">
        <v>0</v>
      </c>
      <c r="L174" s="66">
        <v>32.5</v>
      </c>
      <c r="M174" s="72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547</v>
      </c>
      <c r="D175" s="10" t="s">
        <v>548</v>
      </c>
      <c r="E175" s="73">
        <v>236</v>
      </c>
      <c r="F175" s="67">
        <v>0</v>
      </c>
      <c r="G175" s="68">
        <f t="shared" si="6"/>
        <v>0</v>
      </c>
      <c r="H175" s="73">
        <v>236</v>
      </c>
      <c r="I175" s="69">
        <v>0</v>
      </c>
      <c r="J175" s="68">
        <f t="shared" si="7"/>
        <v>0</v>
      </c>
      <c r="K175" s="71">
        <v>0</v>
      </c>
      <c r="L175" s="73">
        <v>236</v>
      </c>
      <c r="M175" s="72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73">
        <v>9.6199999999999992</v>
      </c>
      <c r="F176" s="67">
        <v>8</v>
      </c>
      <c r="G176" s="68">
        <f t="shared" si="6"/>
        <v>76.959999999999994</v>
      </c>
      <c r="H176" s="73">
        <v>9.6199999999999992</v>
      </c>
      <c r="I176" s="69">
        <v>8</v>
      </c>
      <c r="J176" s="68">
        <f t="shared" si="7"/>
        <v>76.959999999999994</v>
      </c>
      <c r="K176" s="71">
        <v>8</v>
      </c>
      <c r="L176" s="73">
        <v>9.6199999999999992</v>
      </c>
      <c r="M176" s="72">
        <f t="shared" si="8"/>
        <v>76.959999999999994</v>
      </c>
    </row>
    <row r="177" spans="1:13" s="9" customFormat="1" ht="12.75" x14ac:dyDescent="0.2">
      <c r="A177" s="5">
        <v>44364</v>
      </c>
      <c r="B177" s="6" t="s">
        <v>16</v>
      </c>
      <c r="C177" s="7" t="s">
        <v>549</v>
      </c>
      <c r="D177" s="8" t="s">
        <v>550</v>
      </c>
      <c r="E177" s="74">
        <v>442.5</v>
      </c>
      <c r="F177" s="67">
        <v>0</v>
      </c>
      <c r="G177" s="68">
        <f t="shared" si="6"/>
        <v>0</v>
      </c>
      <c r="H177" s="74">
        <v>442.5</v>
      </c>
      <c r="I177" s="69">
        <v>0</v>
      </c>
      <c r="J177" s="68">
        <f t="shared" si="7"/>
        <v>0</v>
      </c>
      <c r="K177" s="71">
        <v>0</v>
      </c>
      <c r="L177" s="74">
        <v>442.5</v>
      </c>
      <c r="M177" s="72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782</v>
      </c>
      <c r="E178" s="73">
        <v>19.39</v>
      </c>
      <c r="F178" s="67">
        <v>10</v>
      </c>
      <c r="G178" s="68">
        <f t="shared" si="6"/>
        <v>193.9</v>
      </c>
      <c r="H178" s="73">
        <v>19.39</v>
      </c>
      <c r="I178" s="69">
        <v>10</v>
      </c>
      <c r="J178" s="68">
        <f t="shared" si="7"/>
        <v>193.9</v>
      </c>
      <c r="K178" s="71">
        <v>3</v>
      </c>
      <c r="L178" s="73">
        <v>19.39</v>
      </c>
      <c r="M178" s="72">
        <f t="shared" si="8"/>
        <v>58.17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282</v>
      </c>
      <c r="E179" s="73">
        <v>1001</v>
      </c>
      <c r="F179" s="67">
        <v>2</v>
      </c>
      <c r="G179" s="68">
        <f t="shared" si="6"/>
        <v>2002</v>
      </c>
      <c r="H179" s="73">
        <v>1001</v>
      </c>
      <c r="I179" s="69">
        <v>2</v>
      </c>
      <c r="J179" s="68">
        <f t="shared" si="7"/>
        <v>2002</v>
      </c>
      <c r="K179" s="71">
        <v>2</v>
      </c>
      <c r="L179" s="73">
        <v>1001</v>
      </c>
      <c r="M179" s="72">
        <f t="shared" si="8"/>
        <v>2002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73">
        <v>26</v>
      </c>
      <c r="F180" s="67">
        <v>0</v>
      </c>
      <c r="G180" s="68">
        <f t="shared" si="6"/>
        <v>0</v>
      </c>
      <c r="H180" s="73">
        <v>26</v>
      </c>
      <c r="I180" s="69">
        <v>0</v>
      </c>
      <c r="J180" s="68">
        <f t="shared" si="7"/>
        <v>0</v>
      </c>
      <c r="K180" s="71">
        <v>0</v>
      </c>
      <c r="L180" s="73">
        <v>26</v>
      </c>
      <c r="M180" s="72">
        <f t="shared" si="8"/>
        <v>0</v>
      </c>
    </row>
    <row r="181" spans="1:13" s="9" customFormat="1" ht="12.75" x14ac:dyDescent="0.2">
      <c r="A181" s="79">
        <v>44364</v>
      </c>
      <c r="B181" s="6" t="s">
        <v>442</v>
      </c>
      <c r="C181" s="7" t="s">
        <v>551</v>
      </c>
      <c r="D181" s="8" t="s">
        <v>552</v>
      </c>
      <c r="E181" s="74">
        <v>767</v>
      </c>
      <c r="F181" s="67">
        <v>0</v>
      </c>
      <c r="G181" s="68">
        <f t="shared" si="6"/>
        <v>0</v>
      </c>
      <c r="H181" s="74">
        <v>767</v>
      </c>
      <c r="I181" s="69">
        <v>0</v>
      </c>
      <c r="J181" s="68">
        <f t="shared" si="7"/>
        <v>0</v>
      </c>
      <c r="K181" s="71">
        <v>0</v>
      </c>
      <c r="L181" s="74">
        <v>767</v>
      </c>
      <c r="M181" s="72">
        <f t="shared" si="8"/>
        <v>0</v>
      </c>
    </row>
    <row r="182" spans="1:13" s="9" customFormat="1" ht="12.75" x14ac:dyDescent="0.2">
      <c r="A182" s="79">
        <v>44364</v>
      </c>
      <c r="B182" s="6" t="s">
        <v>35</v>
      </c>
      <c r="C182" s="7" t="s">
        <v>205</v>
      </c>
      <c r="D182" s="8" t="s">
        <v>197</v>
      </c>
      <c r="E182" s="73">
        <v>31.2</v>
      </c>
      <c r="F182" s="67">
        <v>18</v>
      </c>
      <c r="G182" s="68">
        <f t="shared" si="6"/>
        <v>561.6</v>
      </c>
      <c r="H182" s="73">
        <v>31.2</v>
      </c>
      <c r="I182" s="69">
        <v>18</v>
      </c>
      <c r="J182" s="68">
        <f t="shared" si="7"/>
        <v>561.6</v>
      </c>
      <c r="K182" s="71">
        <v>18</v>
      </c>
      <c r="L182" s="73">
        <v>31.2</v>
      </c>
      <c r="M182" s="72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66">
        <v>348.1</v>
      </c>
      <c r="F183" s="67">
        <v>1</v>
      </c>
      <c r="G183" s="68">
        <f t="shared" si="6"/>
        <v>348.1</v>
      </c>
      <c r="H183" s="66">
        <v>348.1</v>
      </c>
      <c r="I183" s="69">
        <v>1</v>
      </c>
      <c r="J183" s="68">
        <f t="shared" si="7"/>
        <v>348.1</v>
      </c>
      <c r="K183" s="71">
        <v>1</v>
      </c>
      <c r="L183" s="66">
        <v>348.1</v>
      </c>
      <c r="M183" s="72">
        <f t="shared" si="8"/>
        <v>348.1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66">
        <v>34.9</v>
      </c>
      <c r="F184" s="67">
        <v>77</v>
      </c>
      <c r="G184" s="68">
        <f t="shared" si="6"/>
        <v>2687.2999999999997</v>
      </c>
      <c r="H184" s="66">
        <v>34.9</v>
      </c>
      <c r="I184" s="69">
        <v>49</v>
      </c>
      <c r="J184" s="68">
        <f t="shared" si="7"/>
        <v>1710.1</v>
      </c>
      <c r="K184" s="71">
        <v>49</v>
      </c>
      <c r="L184" s="66">
        <v>34.9</v>
      </c>
      <c r="M184" s="72">
        <f t="shared" si="8"/>
        <v>1710.1</v>
      </c>
    </row>
    <row r="185" spans="1:13" s="9" customFormat="1" ht="12.75" x14ac:dyDescent="0.2">
      <c r="A185" s="5">
        <v>44657</v>
      </c>
      <c r="B185" s="6" t="s">
        <v>361</v>
      </c>
      <c r="C185" s="7" t="s">
        <v>208</v>
      </c>
      <c r="D185" s="8" t="s">
        <v>203</v>
      </c>
      <c r="E185" s="73">
        <v>44.23</v>
      </c>
      <c r="F185" s="67">
        <v>744</v>
      </c>
      <c r="G185" s="68">
        <f t="shared" si="6"/>
        <v>32907.119999999995</v>
      </c>
      <c r="H185" s="73">
        <v>44.23</v>
      </c>
      <c r="I185" s="69">
        <v>624</v>
      </c>
      <c r="J185" s="68">
        <f t="shared" si="7"/>
        <v>27599.519999999997</v>
      </c>
      <c r="K185" s="71">
        <v>528</v>
      </c>
      <c r="L185" s="73">
        <v>44.23</v>
      </c>
      <c r="M185" s="72">
        <f t="shared" si="8"/>
        <v>23353.439999999999</v>
      </c>
    </row>
    <row r="186" spans="1:13" s="9" customFormat="1" ht="12.75" x14ac:dyDescent="0.2">
      <c r="A186" s="79">
        <v>44364</v>
      </c>
      <c r="B186" s="6" t="s">
        <v>361</v>
      </c>
      <c r="C186" s="7" t="s">
        <v>553</v>
      </c>
      <c r="D186" s="8" t="s">
        <v>204</v>
      </c>
      <c r="E186" s="73">
        <v>44</v>
      </c>
      <c r="F186" s="67">
        <v>0</v>
      </c>
      <c r="G186" s="68">
        <f t="shared" si="6"/>
        <v>0</v>
      </c>
      <c r="H186" s="73">
        <v>44</v>
      </c>
      <c r="I186" s="69">
        <v>0</v>
      </c>
      <c r="J186" s="68">
        <f t="shared" si="7"/>
        <v>0</v>
      </c>
      <c r="K186" s="71">
        <v>0</v>
      </c>
      <c r="L186" s="73">
        <v>44</v>
      </c>
      <c r="M186" s="72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554</v>
      </c>
      <c r="D187" s="8" t="s">
        <v>555</v>
      </c>
      <c r="E187" s="66">
        <v>501.5</v>
      </c>
      <c r="F187" s="67">
        <v>0</v>
      </c>
      <c r="G187" s="68">
        <f t="shared" si="6"/>
        <v>0</v>
      </c>
      <c r="H187" s="66">
        <v>501.5</v>
      </c>
      <c r="I187" s="69">
        <v>0</v>
      </c>
      <c r="J187" s="68">
        <f t="shared" si="7"/>
        <v>0</v>
      </c>
      <c r="K187" s="71">
        <v>0</v>
      </c>
      <c r="L187" s="66">
        <v>501.5</v>
      </c>
      <c r="M187" s="72">
        <f t="shared" si="8"/>
        <v>0</v>
      </c>
    </row>
    <row r="188" spans="1:13" s="9" customFormat="1" ht="12.75" x14ac:dyDescent="0.2">
      <c r="A188" s="79">
        <v>44364</v>
      </c>
      <c r="B188" s="6" t="s">
        <v>124</v>
      </c>
      <c r="C188" s="7" t="s">
        <v>556</v>
      </c>
      <c r="D188" s="8" t="s">
        <v>557</v>
      </c>
      <c r="E188" s="66">
        <v>5310</v>
      </c>
      <c r="F188" s="67">
        <v>0</v>
      </c>
      <c r="G188" s="68">
        <f t="shared" si="6"/>
        <v>0</v>
      </c>
      <c r="H188" s="66">
        <v>5310</v>
      </c>
      <c r="I188" s="69">
        <v>0</v>
      </c>
      <c r="J188" s="68">
        <f t="shared" si="7"/>
        <v>0</v>
      </c>
      <c r="K188" s="71">
        <v>0</v>
      </c>
      <c r="L188" s="66">
        <v>5310</v>
      </c>
      <c r="M188" s="72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395</v>
      </c>
      <c r="E189" s="66">
        <v>230.1</v>
      </c>
      <c r="F189" s="67">
        <v>3</v>
      </c>
      <c r="G189" s="68">
        <f t="shared" si="6"/>
        <v>690.3</v>
      </c>
      <c r="H189" s="66">
        <v>230.1</v>
      </c>
      <c r="I189" s="69">
        <v>3</v>
      </c>
      <c r="J189" s="68">
        <f t="shared" si="7"/>
        <v>690.3</v>
      </c>
      <c r="K189" s="71">
        <v>2</v>
      </c>
      <c r="L189" s="66">
        <v>230.1</v>
      </c>
      <c r="M189" s="72">
        <f t="shared" si="8"/>
        <v>460.2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66">
        <v>13</v>
      </c>
      <c r="F190" s="67">
        <v>0</v>
      </c>
      <c r="G190" s="68">
        <f t="shared" si="6"/>
        <v>0</v>
      </c>
      <c r="H190" s="66">
        <v>13</v>
      </c>
      <c r="I190" s="69">
        <v>0</v>
      </c>
      <c r="J190" s="68">
        <f t="shared" si="7"/>
        <v>0</v>
      </c>
      <c r="K190" s="71">
        <v>0</v>
      </c>
      <c r="L190" s="66">
        <v>13</v>
      </c>
      <c r="M190" s="72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558</v>
      </c>
      <c r="D191" s="8" t="s">
        <v>559</v>
      </c>
      <c r="E191" s="74">
        <v>737.5</v>
      </c>
      <c r="F191" s="67">
        <v>0</v>
      </c>
      <c r="G191" s="68">
        <f t="shared" si="6"/>
        <v>0</v>
      </c>
      <c r="H191" s="74">
        <v>737.5</v>
      </c>
      <c r="I191" s="69">
        <v>0</v>
      </c>
      <c r="J191" s="68">
        <f t="shared" si="7"/>
        <v>0</v>
      </c>
      <c r="K191" s="71">
        <v>0</v>
      </c>
      <c r="L191" s="74">
        <v>737.5</v>
      </c>
      <c r="M191" s="72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560</v>
      </c>
      <c r="D192" s="8" t="s">
        <v>561</v>
      </c>
      <c r="E192" s="66">
        <v>9.9233333333333338</v>
      </c>
      <c r="F192" s="67">
        <v>0</v>
      </c>
      <c r="G192" s="68">
        <f t="shared" si="6"/>
        <v>0</v>
      </c>
      <c r="H192" s="66">
        <v>9.9233333333333338</v>
      </c>
      <c r="I192" s="69">
        <v>0</v>
      </c>
      <c r="J192" s="68">
        <f t="shared" si="7"/>
        <v>0</v>
      </c>
      <c r="K192" s="71">
        <v>0</v>
      </c>
      <c r="L192" s="66">
        <v>9.9233333333333338</v>
      </c>
      <c r="M192" s="72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562</v>
      </c>
      <c r="D193" s="8" t="s">
        <v>563</v>
      </c>
      <c r="E193" s="66">
        <v>13.887333333333334</v>
      </c>
      <c r="F193" s="67">
        <v>0</v>
      </c>
      <c r="G193" s="68">
        <f t="shared" si="6"/>
        <v>0</v>
      </c>
      <c r="H193" s="66">
        <v>13.887333333333334</v>
      </c>
      <c r="I193" s="69">
        <v>0</v>
      </c>
      <c r="J193" s="68">
        <f t="shared" si="7"/>
        <v>0</v>
      </c>
      <c r="K193" s="71">
        <v>0</v>
      </c>
      <c r="L193" s="66">
        <v>13.887333333333334</v>
      </c>
      <c r="M193" s="72">
        <f t="shared" si="8"/>
        <v>0</v>
      </c>
    </row>
    <row r="194" spans="1:13" s="9" customFormat="1" ht="12.75" x14ac:dyDescent="0.2">
      <c r="A194" s="5">
        <v>44544</v>
      </c>
      <c r="B194" s="6" t="s">
        <v>131</v>
      </c>
      <c r="C194" s="7" t="s">
        <v>564</v>
      </c>
      <c r="D194" s="8" t="s">
        <v>565</v>
      </c>
      <c r="E194" s="74">
        <v>1.18</v>
      </c>
      <c r="F194" s="67">
        <v>0</v>
      </c>
      <c r="G194" s="68">
        <f t="shared" si="6"/>
        <v>0</v>
      </c>
      <c r="H194" s="74">
        <v>1.18</v>
      </c>
      <c r="I194" s="69">
        <v>0</v>
      </c>
      <c r="J194" s="68">
        <f t="shared" si="7"/>
        <v>0</v>
      </c>
      <c r="K194" s="71">
        <v>0</v>
      </c>
      <c r="L194" s="74">
        <v>1.18</v>
      </c>
      <c r="M194" s="72">
        <f t="shared" si="8"/>
        <v>0</v>
      </c>
    </row>
    <row r="195" spans="1:13" s="9" customFormat="1" ht="12.75" x14ac:dyDescent="0.2">
      <c r="A195" s="5">
        <v>44544</v>
      </c>
      <c r="B195" s="6" t="s">
        <v>131</v>
      </c>
      <c r="C195" s="7" t="s">
        <v>566</v>
      </c>
      <c r="D195" s="8" t="s">
        <v>567</v>
      </c>
      <c r="E195" s="74">
        <v>2.66</v>
      </c>
      <c r="F195" s="67">
        <v>0</v>
      </c>
      <c r="G195" s="68">
        <f t="shared" si="6"/>
        <v>0</v>
      </c>
      <c r="H195" s="74">
        <v>2.66</v>
      </c>
      <c r="I195" s="69">
        <v>0</v>
      </c>
      <c r="J195" s="68">
        <f t="shared" si="7"/>
        <v>0</v>
      </c>
      <c r="K195" s="71">
        <v>0</v>
      </c>
      <c r="L195" s="74">
        <v>2.66</v>
      </c>
      <c r="M195" s="72">
        <f t="shared" si="8"/>
        <v>0</v>
      </c>
    </row>
    <row r="196" spans="1:13" s="9" customFormat="1" ht="12.75" x14ac:dyDescent="0.2">
      <c r="A196" s="5">
        <v>44544</v>
      </c>
      <c r="B196" s="6" t="s">
        <v>131</v>
      </c>
      <c r="C196" s="7" t="s">
        <v>568</v>
      </c>
      <c r="D196" s="8" t="s">
        <v>569</v>
      </c>
      <c r="E196" s="74">
        <v>1</v>
      </c>
      <c r="F196" s="67">
        <v>0</v>
      </c>
      <c r="G196" s="68">
        <f t="shared" si="6"/>
        <v>0</v>
      </c>
      <c r="H196" s="74">
        <v>1</v>
      </c>
      <c r="I196" s="69">
        <v>0</v>
      </c>
      <c r="J196" s="68">
        <f t="shared" si="7"/>
        <v>0</v>
      </c>
      <c r="K196" s="71">
        <v>0</v>
      </c>
      <c r="L196" s="74">
        <v>1</v>
      </c>
      <c r="M196" s="72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570</v>
      </c>
      <c r="D197" s="8" t="s">
        <v>571</v>
      </c>
      <c r="E197" s="66">
        <v>122.92</v>
      </c>
      <c r="F197" s="67">
        <v>0</v>
      </c>
      <c r="G197" s="68">
        <f t="shared" si="6"/>
        <v>0</v>
      </c>
      <c r="H197" s="66">
        <v>122.92</v>
      </c>
      <c r="I197" s="69">
        <v>0</v>
      </c>
      <c r="J197" s="68">
        <f t="shared" si="7"/>
        <v>0</v>
      </c>
      <c r="K197" s="71">
        <v>0</v>
      </c>
      <c r="L197" s="66">
        <v>122.92</v>
      </c>
      <c r="M197" s="72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572</v>
      </c>
      <c r="D198" s="8" t="s">
        <v>573</v>
      </c>
      <c r="E198" s="66">
        <v>335.12</v>
      </c>
      <c r="F198" s="67">
        <v>0</v>
      </c>
      <c r="G198" s="68">
        <f t="shared" si="6"/>
        <v>0</v>
      </c>
      <c r="H198" s="66">
        <v>335.12</v>
      </c>
      <c r="I198" s="69">
        <v>0</v>
      </c>
      <c r="J198" s="68">
        <f t="shared" si="7"/>
        <v>0</v>
      </c>
      <c r="K198" s="71">
        <v>0</v>
      </c>
      <c r="L198" s="66">
        <v>335.12</v>
      </c>
      <c r="M198" s="72">
        <f t="shared" si="8"/>
        <v>0</v>
      </c>
    </row>
    <row r="199" spans="1:13" s="9" customFormat="1" ht="12.75" x14ac:dyDescent="0.2">
      <c r="A199" s="79">
        <v>44487</v>
      </c>
      <c r="B199" s="11" t="s">
        <v>17</v>
      </c>
      <c r="C199" s="7" t="s">
        <v>216</v>
      </c>
      <c r="D199" s="12" t="s">
        <v>212</v>
      </c>
      <c r="E199" s="73">
        <v>233.64</v>
      </c>
      <c r="F199" s="67">
        <v>0</v>
      </c>
      <c r="G199" s="68">
        <f t="shared" si="6"/>
        <v>0</v>
      </c>
      <c r="H199" s="73">
        <v>233.64</v>
      </c>
      <c r="I199" s="69">
        <v>0</v>
      </c>
      <c r="J199" s="68">
        <f t="shared" si="7"/>
        <v>0</v>
      </c>
      <c r="K199" s="71">
        <v>0</v>
      </c>
      <c r="L199" s="73">
        <v>233.64</v>
      </c>
      <c r="M199" s="72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574</v>
      </c>
      <c r="D200" s="13" t="s">
        <v>213</v>
      </c>
      <c r="E200" s="66">
        <v>613.6</v>
      </c>
      <c r="F200" s="67">
        <v>15</v>
      </c>
      <c r="G200" s="68">
        <f t="shared" si="6"/>
        <v>9204</v>
      </c>
      <c r="H200" s="66">
        <v>613.6</v>
      </c>
      <c r="I200" s="69">
        <v>15</v>
      </c>
      <c r="J200" s="68">
        <f t="shared" si="7"/>
        <v>9204</v>
      </c>
      <c r="K200" s="71">
        <v>12</v>
      </c>
      <c r="L200" s="66">
        <v>613.6</v>
      </c>
      <c r="M200" s="72">
        <f t="shared" si="8"/>
        <v>7363.2000000000007</v>
      </c>
    </row>
    <row r="201" spans="1:13" s="9" customFormat="1" ht="12.75" x14ac:dyDescent="0.2">
      <c r="A201" s="79">
        <v>44487</v>
      </c>
      <c r="B201" s="6" t="s">
        <v>17</v>
      </c>
      <c r="C201" s="7" t="s">
        <v>217</v>
      </c>
      <c r="D201" s="8" t="s">
        <v>214</v>
      </c>
      <c r="E201" s="66">
        <v>35.4</v>
      </c>
      <c r="F201" s="67">
        <v>14</v>
      </c>
      <c r="G201" s="68">
        <f t="shared" si="6"/>
        <v>495.59999999999997</v>
      </c>
      <c r="H201" s="66">
        <v>35.4</v>
      </c>
      <c r="I201" s="69">
        <v>14</v>
      </c>
      <c r="J201" s="68">
        <f t="shared" si="7"/>
        <v>495.59999999999997</v>
      </c>
      <c r="K201" s="71">
        <v>14</v>
      </c>
      <c r="L201" s="66">
        <v>35.4</v>
      </c>
      <c r="M201" s="72">
        <f t="shared" si="8"/>
        <v>495.59999999999997</v>
      </c>
    </row>
    <row r="202" spans="1:13" s="9" customFormat="1" ht="12.75" x14ac:dyDescent="0.2">
      <c r="A202" s="5">
        <v>43895</v>
      </c>
      <c r="B202" s="6" t="s">
        <v>32</v>
      </c>
      <c r="C202" s="7" t="s">
        <v>575</v>
      </c>
      <c r="D202" s="8" t="s">
        <v>576</v>
      </c>
      <c r="E202" s="66">
        <v>1174.0999999999999</v>
      </c>
      <c r="F202" s="67">
        <v>0</v>
      </c>
      <c r="G202" s="68">
        <f t="shared" si="6"/>
        <v>0</v>
      </c>
      <c r="H202" s="66">
        <v>1174.0999999999999</v>
      </c>
      <c r="I202" s="69">
        <v>0</v>
      </c>
      <c r="J202" s="68">
        <f t="shared" si="7"/>
        <v>0</v>
      </c>
      <c r="K202" s="71">
        <v>0</v>
      </c>
      <c r="L202" s="66">
        <v>1174.0999999999999</v>
      </c>
      <c r="M202" s="72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66">
        <v>538.29999999999995</v>
      </c>
      <c r="F203" s="67">
        <v>1</v>
      </c>
      <c r="G203" s="68">
        <f t="shared" si="6"/>
        <v>538.29999999999995</v>
      </c>
      <c r="H203" s="66">
        <v>538.29999999999995</v>
      </c>
      <c r="I203" s="69">
        <v>1</v>
      </c>
      <c r="J203" s="68">
        <f t="shared" si="7"/>
        <v>538.29999999999995</v>
      </c>
      <c r="K203" s="71">
        <v>1</v>
      </c>
      <c r="L203" s="66">
        <v>538.29999999999995</v>
      </c>
      <c r="M203" s="72">
        <f t="shared" si="8"/>
        <v>538.29999999999995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307</v>
      </c>
      <c r="E204" s="66">
        <v>39.53</v>
      </c>
      <c r="F204" s="67">
        <v>11</v>
      </c>
      <c r="G204" s="68">
        <f t="shared" si="6"/>
        <v>434.83000000000004</v>
      </c>
      <c r="H204" s="66">
        <v>39.53</v>
      </c>
      <c r="I204" s="69">
        <v>10</v>
      </c>
      <c r="J204" s="68">
        <f t="shared" si="7"/>
        <v>395.3</v>
      </c>
      <c r="K204" s="71">
        <v>10</v>
      </c>
      <c r="L204" s="66">
        <v>39.53</v>
      </c>
      <c r="M204" s="72">
        <f t="shared" si="8"/>
        <v>395.3</v>
      </c>
    </row>
    <row r="205" spans="1:13" s="9" customFormat="1" ht="12.75" x14ac:dyDescent="0.2">
      <c r="A205" s="79">
        <v>43746</v>
      </c>
      <c r="B205" s="6" t="s">
        <v>131</v>
      </c>
      <c r="C205" s="7" t="s">
        <v>577</v>
      </c>
      <c r="D205" s="8" t="s">
        <v>578</v>
      </c>
      <c r="E205" s="74">
        <v>649</v>
      </c>
      <c r="F205" s="67">
        <v>0</v>
      </c>
      <c r="G205" s="68">
        <f t="shared" ref="G205:G268" si="9">E205*F205</f>
        <v>0</v>
      </c>
      <c r="H205" s="74">
        <v>649</v>
      </c>
      <c r="I205" s="69">
        <v>0</v>
      </c>
      <c r="J205" s="68">
        <f t="shared" si="7"/>
        <v>0</v>
      </c>
      <c r="K205" s="71">
        <v>0</v>
      </c>
      <c r="L205" s="74">
        <v>649</v>
      </c>
      <c r="M205" s="72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66">
        <v>530.39</v>
      </c>
      <c r="F206" s="67">
        <v>5</v>
      </c>
      <c r="G206" s="68">
        <f t="shared" si="9"/>
        <v>2651.95</v>
      </c>
      <c r="H206" s="66">
        <v>530.39</v>
      </c>
      <c r="I206" s="69">
        <v>5</v>
      </c>
      <c r="J206" s="68">
        <f t="shared" ref="J206:J269" si="10">H206*I206</f>
        <v>2651.95</v>
      </c>
      <c r="K206" s="71">
        <v>5</v>
      </c>
      <c r="L206" s="66">
        <v>530.39</v>
      </c>
      <c r="M206" s="72">
        <f t="shared" ref="M206:M269" si="11">+K206*L206</f>
        <v>2651.95</v>
      </c>
    </row>
    <row r="207" spans="1:13" s="9" customFormat="1" ht="12.75" x14ac:dyDescent="0.2">
      <c r="A207" s="5">
        <v>44659</v>
      </c>
      <c r="B207" s="6" t="s">
        <v>35</v>
      </c>
      <c r="C207" s="7" t="s">
        <v>579</v>
      </c>
      <c r="D207" s="8" t="s">
        <v>219</v>
      </c>
      <c r="E207" s="66">
        <v>365.8</v>
      </c>
      <c r="F207" s="67">
        <v>2</v>
      </c>
      <c r="G207" s="68">
        <f t="shared" si="9"/>
        <v>731.6</v>
      </c>
      <c r="H207" s="66">
        <v>365.8</v>
      </c>
      <c r="I207" s="69">
        <v>2</v>
      </c>
      <c r="J207" s="68">
        <f t="shared" si="10"/>
        <v>731.6</v>
      </c>
      <c r="K207" s="71">
        <v>2</v>
      </c>
      <c r="L207" s="66">
        <v>365.8</v>
      </c>
      <c r="M207" s="72">
        <f t="shared" si="11"/>
        <v>731.6</v>
      </c>
    </row>
    <row r="208" spans="1:13" s="9" customFormat="1" ht="12.75" x14ac:dyDescent="0.2">
      <c r="A208" s="5">
        <v>44659</v>
      </c>
      <c r="B208" s="6" t="s">
        <v>35</v>
      </c>
      <c r="C208" s="7" t="s">
        <v>580</v>
      </c>
      <c r="D208" s="8" t="s">
        <v>221</v>
      </c>
      <c r="E208" s="66">
        <v>365.8</v>
      </c>
      <c r="F208" s="67">
        <v>2</v>
      </c>
      <c r="G208" s="68">
        <f t="shared" si="9"/>
        <v>731.6</v>
      </c>
      <c r="H208" s="66">
        <v>365.8</v>
      </c>
      <c r="I208" s="69">
        <v>2</v>
      </c>
      <c r="J208" s="68">
        <f t="shared" si="10"/>
        <v>731.6</v>
      </c>
      <c r="K208" s="71">
        <v>2</v>
      </c>
      <c r="L208" s="66">
        <v>365.8</v>
      </c>
      <c r="M208" s="72">
        <f t="shared" si="11"/>
        <v>731.6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66">
        <v>475.53</v>
      </c>
      <c r="F209" s="67">
        <v>2</v>
      </c>
      <c r="G209" s="68">
        <f t="shared" si="9"/>
        <v>951.06</v>
      </c>
      <c r="H209" s="66">
        <v>475.53</v>
      </c>
      <c r="I209" s="69">
        <v>2</v>
      </c>
      <c r="J209" s="68">
        <f t="shared" si="10"/>
        <v>951.06</v>
      </c>
      <c r="K209" s="71">
        <v>2</v>
      </c>
      <c r="L209" s="66">
        <v>475.53</v>
      </c>
      <c r="M209" s="72">
        <f t="shared" si="11"/>
        <v>951.06</v>
      </c>
    </row>
    <row r="210" spans="1:13" s="9" customFormat="1" ht="12.75" x14ac:dyDescent="0.2">
      <c r="A210" s="5">
        <v>43895</v>
      </c>
      <c r="B210" s="6" t="s">
        <v>35</v>
      </c>
      <c r="C210" s="7" t="s">
        <v>581</v>
      </c>
      <c r="D210" s="8" t="s">
        <v>582</v>
      </c>
      <c r="E210" s="66">
        <v>495</v>
      </c>
      <c r="F210" s="67">
        <v>0</v>
      </c>
      <c r="G210" s="68">
        <f t="shared" si="9"/>
        <v>0</v>
      </c>
      <c r="H210" s="66">
        <v>495</v>
      </c>
      <c r="I210" s="69">
        <v>0</v>
      </c>
      <c r="J210" s="68">
        <f t="shared" si="10"/>
        <v>0</v>
      </c>
      <c r="K210" s="71">
        <v>0</v>
      </c>
      <c r="L210" s="66">
        <v>495</v>
      </c>
      <c r="M210" s="72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66">
        <v>22</v>
      </c>
      <c r="F211" s="67">
        <v>7</v>
      </c>
      <c r="G211" s="68">
        <f t="shared" si="9"/>
        <v>154</v>
      </c>
      <c r="H211" s="66">
        <v>22</v>
      </c>
      <c r="I211" s="69">
        <v>7</v>
      </c>
      <c r="J211" s="68">
        <f t="shared" si="10"/>
        <v>154</v>
      </c>
      <c r="K211" s="71">
        <v>6</v>
      </c>
      <c r="L211" s="66">
        <v>22</v>
      </c>
      <c r="M211" s="72">
        <f t="shared" si="11"/>
        <v>132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66">
        <v>207.77794</v>
      </c>
      <c r="F212" s="67">
        <v>6</v>
      </c>
      <c r="G212" s="68">
        <f t="shared" si="9"/>
        <v>1246.6676400000001</v>
      </c>
      <c r="H212" s="66">
        <v>207.77794</v>
      </c>
      <c r="I212" s="69">
        <v>6</v>
      </c>
      <c r="J212" s="68">
        <f t="shared" si="10"/>
        <v>1246.6676400000001</v>
      </c>
      <c r="K212" s="71">
        <v>5</v>
      </c>
      <c r="L212" s="66">
        <v>207.77794</v>
      </c>
      <c r="M212" s="72">
        <f t="shared" si="11"/>
        <v>1038.8896999999999</v>
      </c>
    </row>
    <row r="213" spans="1:13" s="9" customFormat="1" ht="12.75" x14ac:dyDescent="0.2">
      <c r="A213" s="5">
        <v>44273</v>
      </c>
      <c r="B213" s="6" t="s">
        <v>509</v>
      </c>
      <c r="C213" s="7" t="s">
        <v>232</v>
      </c>
      <c r="D213" s="8" t="s">
        <v>227</v>
      </c>
      <c r="E213" s="66">
        <v>38.840000000000003</v>
      </c>
      <c r="F213" s="67">
        <v>4</v>
      </c>
      <c r="G213" s="68">
        <f t="shared" si="9"/>
        <v>155.36000000000001</v>
      </c>
      <c r="H213" s="66">
        <v>38.840000000000003</v>
      </c>
      <c r="I213" s="69">
        <v>4</v>
      </c>
      <c r="J213" s="68">
        <f t="shared" si="10"/>
        <v>155.36000000000001</v>
      </c>
      <c r="K213" s="71">
        <v>4</v>
      </c>
      <c r="L213" s="66">
        <v>38.840000000000003</v>
      </c>
      <c r="M213" s="72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66">
        <v>9.31</v>
      </c>
      <c r="F214" s="67">
        <v>15</v>
      </c>
      <c r="G214" s="68">
        <f t="shared" si="9"/>
        <v>139.65</v>
      </c>
      <c r="H214" s="66">
        <v>9.31</v>
      </c>
      <c r="I214" s="69">
        <v>1</v>
      </c>
      <c r="J214" s="68">
        <f t="shared" si="10"/>
        <v>9.31</v>
      </c>
      <c r="K214" s="71">
        <v>1</v>
      </c>
      <c r="L214" s="66">
        <v>9.31</v>
      </c>
      <c r="M214" s="72">
        <f t="shared" si="11"/>
        <v>9.31</v>
      </c>
    </row>
    <row r="215" spans="1:13" s="9" customFormat="1" ht="12.75" x14ac:dyDescent="0.2">
      <c r="A215" s="5">
        <v>43909</v>
      </c>
      <c r="B215" s="6" t="s">
        <v>10</v>
      </c>
      <c r="C215" s="7" t="s">
        <v>583</v>
      </c>
      <c r="D215" s="8" t="s">
        <v>584</v>
      </c>
      <c r="E215" s="66">
        <v>249.65849999999998</v>
      </c>
      <c r="F215" s="67">
        <v>0</v>
      </c>
      <c r="G215" s="68">
        <f t="shared" si="9"/>
        <v>0</v>
      </c>
      <c r="H215" s="66">
        <v>249.65849999999998</v>
      </c>
      <c r="I215" s="69">
        <v>0</v>
      </c>
      <c r="J215" s="68">
        <f t="shared" si="10"/>
        <v>0</v>
      </c>
      <c r="K215" s="71">
        <v>0</v>
      </c>
      <c r="L215" s="66">
        <v>249.65849999999998</v>
      </c>
      <c r="M215" s="72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330</v>
      </c>
      <c r="E216" s="66">
        <v>850.24480000000005</v>
      </c>
      <c r="F216" s="67">
        <v>1</v>
      </c>
      <c r="G216" s="68">
        <f t="shared" si="9"/>
        <v>850.24480000000005</v>
      </c>
      <c r="H216" s="66">
        <v>850.24480000000005</v>
      </c>
      <c r="I216" s="69">
        <v>1</v>
      </c>
      <c r="J216" s="68">
        <f t="shared" si="10"/>
        <v>850.24480000000005</v>
      </c>
      <c r="K216" s="71">
        <v>1</v>
      </c>
      <c r="L216" s="66">
        <v>850.24480000000005</v>
      </c>
      <c r="M216" s="72">
        <f t="shared" si="11"/>
        <v>850.24480000000005</v>
      </c>
    </row>
    <row r="217" spans="1:13" s="9" customFormat="1" ht="12.75" x14ac:dyDescent="0.2">
      <c r="A217" s="79">
        <v>44659</v>
      </c>
      <c r="B217" s="6" t="s">
        <v>35</v>
      </c>
      <c r="C217" s="7" t="s">
        <v>239</v>
      </c>
      <c r="D217" s="8" t="s">
        <v>308</v>
      </c>
      <c r="E217" s="66">
        <v>3805.5</v>
      </c>
      <c r="F217" s="67">
        <v>2</v>
      </c>
      <c r="G217" s="68">
        <f t="shared" si="9"/>
        <v>7611</v>
      </c>
      <c r="H217" s="66">
        <v>3805.5</v>
      </c>
      <c r="I217" s="69">
        <v>2</v>
      </c>
      <c r="J217" s="68">
        <f t="shared" si="10"/>
        <v>7611</v>
      </c>
      <c r="K217" s="71">
        <v>2</v>
      </c>
      <c r="L217" s="66">
        <v>3805.5</v>
      </c>
      <c r="M217" s="72">
        <f t="shared" si="11"/>
        <v>7611</v>
      </c>
    </row>
    <row r="218" spans="1:13" s="9" customFormat="1" ht="12.75" x14ac:dyDescent="0.2">
      <c r="A218" s="5">
        <v>44477</v>
      </c>
      <c r="B218" s="6" t="s">
        <v>35</v>
      </c>
      <c r="C218" s="7" t="s">
        <v>241</v>
      </c>
      <c r="D218" s="8" t="s">
        <v>233</v>
      </c>
      <c r="E218" s="66">
        <v>5133</v>
      </c>
      <c r="F218" s="67">
        <v>6</v>
      </c>
      <c r="G218" s="68">
        <f t="shared" si="9"/>
        <v>30798</v>
      </c>
      <c r="H218" s="66">
        <v>5133</v>
      </c>
      <c r="I218" s="69">
        <v>6</v>
      </c>
      <c r="J218" s="68">
        <f t="shared" si="10"/>
        <v>30798</v>
      </c>
      <c r="K218" s="71">
        <v>5</v>
      </c>
      <c r="L218" s="66">
        <v>5133</v>
      </c>
      <c r="M218" s="72">
        <f t="shared" si="11"/>
        <v>25665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66">
        <v>6311.37</v>
      </c>
      <c r="F219" s="67">
        <v>5</v>
      </c>
      <c r="G219" s="68">
        <f t="shared" si="9"/>
        <v>31556.85</v>
      </c>
      <c r="H219" s="66">
        <v>6311.37</v>
      </c>
      <c r="I219" s="69">
        <v>4</v>
      </c>
      <c r="J219" s="68">
        <f t="shared" si="10"/>
        <v>25245.48</v>
      </c>
      <c r="K219" s="71">
        <v>3</v>
      </c>
      <c r="L219" s="66">
        <v>6311.37</v>
      </c>
      <c r="M219" s="72">
        <f t="shared" si="11"/>
        <v>18934.11</v>
      </c>
    </row>
    <row r="220" spans="1:13" s="9" customFormat="1" ht="12.75" x14ac:dyDescent="0.2">
      <c r="A220" s="79">
        <v>44491</v>
      </c>
      <c r="B220" s="6" t="s">
        <v>35</v>
      </c>
      <c r="C220" s="7" t="s">
        <v>243</v>
      </c>
      <c r="D220" s="8" t="s">
        <v>236</v>
      </c>
      <c r="E220" s="66">
        <v>6311.37</v>
      </c>
      <c r="F220" s="67">
        <v>5</v>
      </c>
      <c r="G220" s="68">
        <f t="shared" si="9"/>
        <v>31556.85</v>
      </c>
      <c r="H220" s="66">
        <v>6311.37</v>
      </c>
      <c r="I220" s="69">
        <v>4</v>
      </c>
      <c r="J220" s="68">
        <f t="shared" si="10"/>
        <v>25245.48</v>
      </c>
      <c r="K220" s="71">
        <v>4</v>
      </c>
      <c r="L220" s="66">
        <v>6311.37</v>
      </c>
      <c r="M220" s="72">
        <f t="shared" si="11"/>
        <v>25245.48</v>
      </c>
    </row>
    <row r="221" spans="1:13" s="9" customFormat="1" ht="12.75" x14ac:dyDescent="0.2">
      <c r="A221" s="79">
        <v>44491</v>
      </c>
      <c r="B221" s="6" t="s">
        <v>35</v>
      </c>
      <c r="C221" s="7" t="s">
        <v>244</v>
      </c>
      <c r="D221" s="8" t="s">
        <v>238</v>
      </c>
      <c r="E221" s="66">
        <v>5987.74</v>
      </c>
      <c r="F221" s="67">
        <v>6</v>
      </c>
      <c r="G221" s="68">
        <f t="shared" si="9"/>
        <v>35926.44</v>
      </c>
      <c r="H221" s="66">
        <v>5987.74</v>
      </c>
      <c r="I221" s="69">
        <v>4</v>
      </c>
      <c r="J221" s="68">
        <f t="shared" si="10"/>
        <v>23950.959999999999</v>
      </c>
      <c r="K221" s="71">
        <v>4</v>
      </c>
      <c r="L221" s="66">
        <v>5987.74</v>
      </c>
      <c r="M221" s="72">
        <f t="shared" si="11"/>
        <v>23950.959999999999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73">
        <v>949.995</v>
      </c>
      <c r="F222" s="67">
        <v>3</v>
      </c>
      <c r="G222" s="68">
        <f t="shared" si="9"/>
        <v>2849.9850000000001</v>
      </c>
      <c r="H222" s="73">
        <v>949.995</v>
      </c>
      <c r="I222" s="69">
        <v>3</v>
      </c>
      <c r="J222" s="68">
        <f t="shared" si="10"/>
        <v>2849.9850000000001</v>
      </c>
      <c r="K222" s="71">
        <v>3</v>
      </c>
      <c r="L222" s="73">
        <v>949.995</v>
      </c>
      <c r="M222" s="72">
        <f t="shared" si="11"/>
        <v>2849.9850000000001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283</v>
      </c>
      <c r="E223" s="74">
        <v>3536</v>
      </c>
      <c r="F223" s="67">
        <v>1</v>
      </c>
      <c r="G223" s="68">
        <f t="shared" si="9"/>
        <v>3536</v>
      </c>
      <c r="H223" s="74">
        <v>3536</v>
      </c>
      <c r="I223" s="69">
        <v>1</v>
      </c>
      <c r="J223" s="68">
        <f t="shared" si="10"/>
        <v>3536</v>
      </c>
      <c r="K223" s="71">
        <v>1</v>
      </c>
      <c r="L223" s="74">
        <v>3536</v>
      </c>
      <c r="M223" s="72">
        <f t="shared" si="11"/>
        <v>3536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284</v>
      </c>
      <c r="E224" s="73">
        <v>2584</v>
      </c>
      <c r="F224" s="67">
        <v>0</v>
      </c>
      <c r="G224" s="68">
        <f t="shared" si="9"/>
        <v>0</v>
      </c>
      <c r="H224" s="73">
        <v>2584</v>
      </c>
      <c r="I224" s="69">
        <v>0</v>
      </c>
      <c r="J224" s="68">
        <f t="shared" si="10"/>
        <v>0</v>
      </c>
      <c r="K224" s="71">
        <v>0</v>
      </c>
      <c r="L224" s="73">
        <v>2584</v>
      </c>
      <c r="M224" s="72">
        <f t="shared" si="11"/>
        <v>0</v>
      </c>
    </row>
    <row r="225" spans="1:13" s="9" customFormat="1" ht="12.75" x14ac:dyDescent="0.2">
      <c r="A225" s="5">
        <v>44543</v>
      </c>
      <c r="B225" s="6" t="s">
        <v>32</v>
      </c>
      <c r="C225" s="7" t="s">
        <v>585</v>
      </c>
      <c r="D225" s="10" t="s">
        <v>586</v>
      </c>
      <c r="E225" s="66">
        <v>85.06</v>
      </c>
      <c r="F225" s="67">
        <v>0</v>
      </c>
      <c r="G225" s="68">
        <f t="shared" si="9"/>
        <v>0</v>
      </c>
      <c r="H225" s="66">
        <v>85.06</v>
      </c>
      <c r="I225" s="69">
        <v>0</v>
      </c>
      <c r="J225" s="68">
        <f t="shared" si="10"/>
        <v>0</v>
      </c>
      <c r="K225" s="71">
        <v>0</v>
      </c>
      <c r="L225" s="66">
        <v>85.06</v>
      </c>
      <c r="M225" s="72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587</v>
      </c>
      <c r="D226" s="10" t="s">
        <v>245</v>
      </c>
      <c r="E226" s="66">
        <v>92.16</v>
      </c>
      <c r="F226" s="67">
        <v>0</v>
      </c>
      <c r="G226" s="68">
        <f t="shared" si="9"/>
        <v>0</v>
      </c>
      <c r="H226" s="66">
        <v>80.712000000000003</v>
      </c>
      <c r="I226" s="69">
        <v>56</v>
      </c>
      <c r="J226" s="68">
        <f t="shared" si="10"/>
        <v>4519.8720000000003</v>
      </c>
      <c r="K226" s="71">
        <v>18</v>
      </c>
      <c r="L226" s="66">
        <v>80.712000000000003</v>
      </c>
      <c r="M226" s="72">
        <f t="shared" si="11"/>
        <v>1452.816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66">
        <v>81.900000000000006</v>
      </c>
      <c r="F227" s="67">
        <v>2</v>
      </c>
      <c r="G227" s="68">
        <f t="shared" si="9"/>
        <v>163.80000000000001</v>
      </c>
      <c r="H227" s="66">
        <v>81.900000000000006</v>
      </c>
      <c r="I227" s="69">
        <v>2</v>
      </c>
      <c r="J227" s="68">
        <f t="shared" si="10"/>
        <v>163.80000000000001</v>
      </c>
      <c r="K227" s="71">
        <v>2</v>
      </c>
      <c r="L227" s="66">
        <v>81.900000000000006</v>
      </c>
      <c r="M227" s="72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588</v>
      </c>
      <c r="D228" s="8" t="s">
        <v>589</v>
      </c>
      <c r="E228" s="66">
        <v>115.396</v>
      </c>
      <c r="F228" s="67">
        <v>0</v>
      </c>
      <c r="G228" s="68">
        <f t="shared" si="9"/>
        <v>0</v>
      </c>
      <c r="H228" s="66">
        <v>115.396</v>
      </c>
      <c r="I228" s="69">
        <v>0</v>
      </c>
      <c r="J228" s="68">
        <f t="shared" si="10"/>
        <v>0</v>
      </c>
      <c r="K228" s="71">
        <v>0</v>
      </c>
      <c r="L228" s="66">
        <v>115.396</v>
      </c>
      <c r="M228" s="72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590</v>
      </c>
      <c r="D229" s="8" t="s">
        <v>591</v>
      </c>
      <c r="E229" s="66">
        <v>1090</v>
      </c>
      <c r="F229" s="67">
        <v>0</v>
      </c>
      <c r="G229" s="68">
        <f t="shared" si="9"/>
        <v>0</v>
      </c>
      <c r="H229" s="66">
        <v>1090</v>
      </c>
      <c r="I229" s="69">
        <v>0</v>
      </c>
      <c r="J229" s="68">
        <f t="shared" si="10"/>
        <v>0</v>
      </c>
      <c r="K229" s="71">
        <v>0</v>
      </c>
      <c r="L229" s="66">
        <v>1090</v>
      </c>
      <c r="M229" s="72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592</v>
      </c>
      <c r="D230" s="8" t="s">
        <v>593</v>
      </c>
      <c r="E230" s="66">
        <v>39</v>
      </c>
      <c r="F230" s="67">
        <v>0</v>
      </c>
      <c r="G230" s="68">
        <f t="shared" si="9"/>
        <v>0</v>
      </c>
      <c r="H230" s="66">
        <v>39</v>
      </c>
      <c r="I230" s="69">
        <v>0</v>
      </c>
      <c r="J230" s="68">
        <f t="shared" si="10"/>
        <v>0</v>
      </c>
      <c r="K230" s="71">
        <v>0</v>
      </c>
      <c r="L230" s="66">
        <v>39</v>
      </c>
      <c r="M230" s="72">
        <f t="shared" si="11"/>
        <v>0</v>
      </c>
    </row>
    <row r="231" spans="1:13" s="9" customFormat="1" ht="12.75" x14ac:dyDescent="0.2">
      <c r="A231" s="5">
        <v>43909</v>
      </c>
      <c r="B231" s="6" t="s">
        <v>13</v>
      </c>
      <c r="C231" s="7" t="s">
        <v>252</v>
      </c>
      <c r="D231" s="8" t="s">
        <v>394</v>
      </c>
      <c r="E231" s="66">
        <v>531</v>
      </c>
      <c r="F231" s="67">
        <v>4</v>
      </c>
      <c r="G231" s="68">
        <f t="shared" si="9"/>
        <v>2124</v>
      </c>
      <c r="H231" s="66">
        <v>531</v>
      </c>
      <c r="I231" s="69">
        <v>4</v>
      </c>
      <c r="J231" s="68">
        <f t="shared" si="10"/>
        <v>2124</v>
      </c>
      <c r="K231" s="71">
        <v>4</v>
      </c>
      <c r="L231" s="66">
        <v>531</v>
      </c>
      <c r="M231" s="72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594</v>
      </c>
      <c r="D232" s="8" t="s">
        <v>394</v>
      </c>
      <c r="E232" s="66">
        <v>220</v>
      </c>
      <c r="F232" s="67">
        <v>0</v>
      </c>
      <c r="G232" s="68">
        <f t="shared" si="9"/>
        <v>0</v>
      </c>
      <c r="H232" s="66">
        <v>220</v>
      </c>
      <c r="I232" s="69">
        <v>0</v>
      </c>
      <c r="J232" s="68">
        <f t="shared" si="10"/>
        <v>0</v>
      </c>
      <c r="K232" s="71">
        <v>0</v>
      </c>
      <c r="L232" s="66">
        <v>220</v>
      </c>
      <c r="M232" s="72">
        <f t="shared" si="11"/>
        <v>0</v>
      </c>
    </row>
    <row r="233" spans="1:13" s="9" customFormat="1" ht="12.75" x14ac:dyDescent="0.2">
      <c r="A233" s="5">
        <v>44364</v>
      </c>
      <c r="B233" s="6" t="s">
        <v>355</v>
      </c>
      <c r="C233" s="7" t="s">
        <v>595</v>
      </c>
      <c r="D233" s="10" t="s">
        <v>596</v>
      </c>
      <c r="E233" s="66">
        <v>725.7</v>
      </c>
      <c r="F233" s="67">
        <v>0</v>
      </c>
      <c r="G233" s="68">
        <f t="shared" si="9"/>
        <v>0</v>
      </c>
      <c r="H233" s="66">
        <v>725.7</v>
      </c>
      <c r="I233" s="69">
        <v>0</v>
      </c>
      <c r="J233" s="68">
        <f t="shared" si="10"/>
        <v>0</v>
      </c>
      <c r="K233" s="71">
        <v>0</v>
      </c>
      <c r="L233" s="66">
        <v>725.7</v>
      </c>
      <c r="M233" s="72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597</v>
      </c>
      <c r="D234" s="10" t="s">
        <v>596</v>
      </c>
      <c r="E234" s="73">
        <v>693.84</v>
      </c>
      <c r="F234" s="67">
        <v>0</v>
      </c>
      <c r="G234" s="68">
        <f t="shared" si="9"/>
        <v>0</v>
      </c>
      <c r="H234" s="73">
        <v>693.84</v>
      </c>
      <c r="I234" s="69">
        <v>0</v>
      </c>
      <c r="J234" s="68">
        <f t="shared" si="10"/>
        <v>0</v>
      </c>
      <c r="K234" s="71">
        <v>0</v>
      </c>
      <c r="L234" s="73">
        <v>693.84</v>
      </c>
      <c r="M234" s="72">
        <f t="shared" si="11"/>
        <v>0</v>
      </c>
    </row>
    <row r="235" spans="1:13" s="9" customFormat="1" ht="12.75" x14ac:dyDescent="0.2">
      <c r="A235" s="5">
        <v>44364</v>
      </c>
      <c r="B235" s="6" t="s">
        <v>35</v>
      </c>
      <c r="C235" s="7" t="s">
        <v>253</v>
      </c>
      <c r="D235" s="8" t="s">
        <v>56</v>
      </c>
      <c r="E235" s="73">
        <v>525</v>
      </c>
      <c r="F235" s="67">
        <v>6</v>
      </c>
      <c r="G235" s="68">
        <f t="shared" si="9"/>
        <v>3150</v>
      </c>
      <c r="H235" s="73">
        <v>525</v>
      </c>
      <c r="I235" s="69">
        <v>6</v>
      </c>
      <c r="J235" s="68">
        <f t="shared" si="10"/>
        <v>3150</v>
      </c>
      <c r="K235" s="71">
        <v>6</v>
      </c>
      <c r="L235" s="73">
        <v>525</v>
      </c>
      <c r="M235" s="72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598</v>
      </c>
      <c r="D236" s="8" t="s">
        <v>599</v>
      </c>
      <c r="E236" s="73">
        <v>39</v>
      </c>
      <c r="F236" s="67">
        <v>0</v>
      </c>
      <c r="G236" s="68">
        <f t="shared" si="9"/>
        <v>0</v>
      </c>
      <c r="H236" s="73">
        <v>39</v>
      </c>
      <c r="I236" s="69">
        <v>0</v>
      </c>
      <c r="J236" s="68">
        <f t="shared" si="10"/>
        <v>0</v>
      </c>
      <c r="K236" s="71">
        <v>0</v>
      </c>
      <c r="L236" s="73">
        <v>39</v>
      </c>
      <c r="M236" s="72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73">
        <v>3.75</v>
      </c>
      <c r="F237" s="67">
        <v>63</v>
      </c>
      <c r="G237" s="68">
        <f t="shared" si="9"/>
        <v>236.25</v>
      </c>
      <c r="H237" s="73">
        <v>3.75</v>
      </c>
      <c r="I237" s="69">
        <v>62</v>
      </c>
      <c r="J237" s="68">
        <f t="shared" si="10"/>
        <v>232.5</v>
      </c>
      <c r="K237" s="71">
        <v>61</v>
      </c>
      <c r="L237" s="73">
        <v>3.75</v>
      </c>
      <c r="M237" s="72">
        <f t="shared" si="11"/>
        <v>228.75</v>
      </c>
    </row>
    <row r="238" spans="1:13" s="9" customFormat="1" ht="12.75" x14ac:dyDescent="0.2">
      <c r="A238" s="5">
        <v>44645</v>
      </c>
      <c r="B238" s="6" t="s">
        <v>16</v>
      </c>
      <c r="C238" s="7" t="s">
        <v>600</v>
      </c>
      <c r="D238" s="8" t="s">
        <v>44</v>
      </c>
      <c r="E238" s="66">
        <v>37.76</v>
      </c>
      <c r="F238" s="67">
        <v>20</v>
      </c>
      <c r="G238" s="68">
        <f t="shared" si="9"/>
        <v>755.19999999999993</v>
      </c>
      <c r="H238" s="66">
        <v>37.76</v>
      </c>
      <c r="I238" s="69">
        <v>20</v>
      </c>
      <c r="J238" s="68">
        <f t="shared" si="10"/>
        <v>755.19999999999993</v>
      </c>
      <c r="K238" s="71">
        <v>18</v>
      </c>
      <c r="L238" s="66">
        <v>37.76</v>
      </c>
      <c r="M238" s="72">
        <f t="shared" si="11"/>
        <v>679.68</v>
      </c>
    </row>
    <row r="239" spans="1:13" s="9" customFormat="1" ht="12.75" x14ac:dyDescent="0.2">
      <c r="A239" s="5">
        <v>44645</v>
      </c>
      <c r="B239" s="6" t="s">
        <v>35</v>
      </c>
      <c r="C239" s="7" t="s">
        <v>601</v>
      </c>
      <c r="D239" s="8" t="s">
        <v>195</v>
      </c>
      <c r="E239" s="66">
        <v>29.5</v>
      </c>
      <c r="F239" s="67">
        <v>12</v>
      </c>
      <c r="G239" s="68">
        <f t="shared" si="9"/>
        <v>354</v>
      </c>
      <c r="H239" s="66">
        <v>29.5</v>
      </c>
      <c r="I239" s="69">
        <v>11</v>
      </c>
      <c r="J239" s="68">
        <f t="shared" si="10"/>
        <v>324.5</v>
      </c>
      <c r="K239" s="71">
        <v>11</v>
      </c>
      <c r="L239" s="66">
        <v>29.5</v>
      </c>
      <c r="M239" s="72">
        <f t="shared" si="11"/>
        <v>324.5</v>
      </c>
    </row>
    <row r="240" spans="1:13" s="9" customFormat="1" ht="12.75" x14ac:dyDescent="0.2">
      <c r="A240" s="5">
        <v>44645</v>
      </c>
      <c r="B240" s="6" t="s">
        <v>124</v>
      </c>
      <c r="C240" s="7" t="s">
        <v>602</v>
      </c>
      <c r="D240" s="8" t="s">
        <v>127</v>
      </c>
      <c r="E240" s="66">
        <v>300.89999999999998</v>
      </c>
      <c r="F240" s="67">
        <v>75</v>
      </c>
      <c r="G240" s="68">
        <f t="shared" si="9"/>
        <v>22567.5</v>
      </c>
      <c r="H240" s="66">
        <v>300.89999999999998</v>
      </c>
      <c r="I240" s="69">
        <v>75</v>
      </c>
      <c r="J240" s="68">
        <f t="shared" si="10"/>
        <v>22567.5</v>
      </c>
      <c r="K240" s="71">
        <v>65</v>
      </c>
      <c r="L240" s="66">
        <v>300.89999999999998</v>
      </c>
      <c r="M240" s="72">
        <f t="shared" si="11"/>
        <v>19558.5</v>
      </c>
    </row>
    <row r="241" spans="1:13" s="9" customFormat="1" ht="12.75" x14ac:dyDescent="0.2">
      <c r="A241" s="5">
        <v>44364</v>
      </c>
      <c r="B241" s="6" t="s">
        <v>361</v>
      </c>
      <c r="C241" s="7" t="s">
        <v>603</v>
      </c>
      <c r="D241" s="8" t="s">
        <v>165</v>
      </c>
      <c r="E241" s="66">
        <v>216</v>
      </c>
      <c r="F241" s="67">
        <v>0</v>
      </c>
      <c r="G241" s="68">
        <f t="shared" si="9"/>
        <v>0</v>
      </c>
      <c r="H241" s="66">
        <v>216</v>
      </c>
      <c r="I241" s="69">
        <v>0</v>
      </c>
      <c r="J241" s="68">
        <f t="shared" si="10"/>
        <v>0</v>
      </c>
      <c r="K241" s="71">
        <v>0</v>
      </c>
      <c r="L241" s="66">
        <v>216</v>
      </c>
      <c r="M241" s="72">
        <f t="shared" si="11"/>
        <v>0</v>
      </c>
    </row>
    <row r="242" spans="1:13" s="9" customFormat="1" ht="12.75" x14ac:dyDescent="0.2">
      <c r="A242" s="5">
        <v>44544</v>
      </c>
      <c r="B242" s="6" t="s">
        <v>361</v>
      </c>
      <c r="C242" s="7" t="s">
        <v>255</v>
      </c>
      <c r="D242" s="8" t="s">
        <v>81</v>
      </c>
      <c r="E242" s="66">
        <v>40</v>
      </c>
      <c r="F242" s="67">
        <v>0</v>
      </c>
      <c r="G242" s="68">
        <f t="shared" si="9"/>
        <v>0</v>
      </c>
      <c r="H242" s="66">
        <v>40</v>
      </c>
      <c r="I242" s="69">
        <v>0</v>
      </c>
      <c r="J242" s="68">
        <f t="shared" si="10"/>
        <v>0</v>
      </c>
      <c r="K242" s="71">
        <v>0</v>
      </c>
      <c r="L242" s="66">
        <v>40</v>
      </c>
      <c r="M242" s="72">
        <f t="shared" si="11"/>
        <v>0</v>
      </c>
    </row>
    <row r="243" spans="1:13" s="9" customFormat="1" ht="12.75" x14ac:dyDescent="0.2">
      <c r="A243" s="5">
        <v>44645</v>
      </c>
      <c r="B243" s="6" t="s">
        <v>361</v>
      </c>
      <c r="C243" s="7" t="s">
        <v>256</v>
      </c>
      <c r="D243" s="8" t="s">
        <v>107</v>
      </c>
      <c r="E243" s="66">
        <v>291.77</v>
      </c>
      <c r="F243" s="67">
        <v>11</v>
      </c>
      <c r="G243" s="68">
        <f t="shared" si="9"/>
        <v>3209.47</v>
      </c>
      <c r="H243" s="66">
        <v>291.77</v>
      </c>
      <c r="I243" s="69">
        <v>11</v>
      </c>
      <c r="J243" s="68">
        <f t="shared" si="10"/>
        <v>3209.47</v>
      </c>
      <c r="K243" s="71">
        <v>10</v>
      </c>
      <c r="L243" s="66">
        <v>291.77</v>
      </c>
      <c r="M243" s="72">
        <f t="shared" si="11"/>
        <v>2917.7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66">
        <v>54.2</v>
      </c>
      <c r="F244" s="67">
        <v>3</v>
      </c>
      <c r="G244" s="68">
        <f t="shared" si="9"/>
        <v>162.60000000000002</v>
      </c>
      <c r="H244" s="66">
        <v>54.2</v>
      </c>
      <c r="I244" s="69">
        <v>3</v>
      </c>
      <c r="J244" s="68">
        <f t="shared" si="10"/>
        <v>162.60000000000002</v>
      </c>
      <c r="K244" s="71">
        <v>3</v>
      </c>
      <c r="L244" s="66">
        <v>54.2</v>
      </c>
      <c r="M244" s="72">
        <f t="shared" si="11"/>
        <v>162.60000000000002</v>
      </c>
    </row>
    <row r="245" spans="1:13" s="9" customFormat="1" ht="12.75" x14ac:dyDescent="0.2">
      <c r="A245" s="5">
        <v>44657</v>
      </c>
      <c r="B245" s="6" t="s">
        <v>35</v>
      </c>
      <c r="C245" s="7" t="s">
        <v>604</v>
      </c>
      <c r="D245" s="8" t="s">
        <v>605</v>
      </c>
      <c r="E245" s="66">
        <v>6200</v>
      </c>
      <c r="F245" s="67">
        <v>0</v>
      </c>
      <c r="G245" s="68">
        <f t="shared" si="9"/>
        <v>0</v>
      </c>
      <c r="H245" s="66">
        <v>6200</v>
      </c>
      <c r="I245" s="69">
        <v>0</v>
      </c>
      <c r="J245" s="68">
        <f t="shared" si="10"/>
        <v>0</v>
      </c>
      <c r="K245" s="71">
        <v>0</v>
      </c>
      <c r="L245" s="66">
        <v>6200</v>
      </c>
      <c r="M245" s="72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66">
        <v>572.89</v>
      </c>
      <c r="F246" s="67">
        <v>8</v>
      </c>
      <c r="G246" s="68">
        <f t="shared" si="9"/>
        <v>4583.12</v>
      </c>
      <c r="H246" s="66">
        <v>572.89</v>
      </c>
      <c r="I246" s="69">
        <v>0</v>
      </c>
      <c r="J246" s="68">
        <f t="shared" si="10"/>
        <v>0</v>
      </c>
      <c r="K246" s="71">
        <v>0</v>
      </c>
      <c r="L246" s="66">
        <v>572.89</v>
      </c>
      <c r="M246" s="72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393</v>
      </c>
      <c r="E247" s="66">
        <v>271.39999999999998</v>
      </c>
      <c r="F247" s="67">
        <v>18</v>
      </c>
      <c r="G247" s="68">
        <f t="shared" si="9"/>
        <v>4885.2</v>
      </c>
      <c r="H247" s="66">
        <v>271.39999999999998</v>
      </c>
      <c r="I247" s="69">
        <v>14</v>
      </c>
      <c r="J247" s="68">
        <f t="shared" si="10"/>
        <v>3799.5999999999995</v>
      </c>
      <c r="K247" s="71">
        <v>14</v>
      </c>
      <c r="L247" s="66">
        <v>271.39999999999998</v>
      </c>
      <c r="M247" s="72">
        <f t="shared" si="11"/>
        <v>3799.5999999999995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66">
        <v>448.4</v>
      </c>
      <c r="F248" s="67">
        <v>3</v>
      </c>
      <c r="G248" s="68">
        <f t="shared" si="9"/>
        <v>1345.1999999999998</v>
      </c>
      <c r="H248" s="66">
        <v>448.4</v>
      </c>
      <c r="I248" s="69">
        <v>3</v>
      </c>
      <c r="J248" s="68">
        <f t="shared" si="10"/>
        <v>1345.1999999999998</v>
      </c>
      <c r="K248" s="71">
        <v>2</v>
      </c>
      <c r="L248" s="66">
        <v>448.4</v>
      </c>
      <c r="M248" s="72">
        <f t="shared" si="11"/>
        <v>896.8</v>
      </c>
    </row>
    <row r="249" spans="1:13" s="9" customFormat="1" ht="12.75" x14ac:dyDescent="0.2">
      <c r="A249" s="5">
        <v>44544</v>
      </c>
      <c r="B249" s="6" t="s">
        <v>35</v>
      </c>
      <c r="C249" s="7" t="s">
        <v>265</v>
      </c>
      <c r="D249" s="8" t="s">
        <v>221</v>
      </c>
      <c r="E249" s="66">
        <v>448.4</v>
      </c>
      <c r="F249" s="67">
        <v>1</v>
      </c>
      <c r="G249" s="68">
        <f t="shared" si="9"/>
        <v>448.4</v>
      </c>
      <c r="H249" s="66">
        <v>448.4</v>
      </c>
      <c r="I249" s="69">
        <v>1</v>
      </c>
      <c r="J249" s="68">
        <f t="shared" si="10"/>
        <v>448.4</v>
      </c>
      <c r="K249" s="71">
        <v>1</v>
      </c>
      <c r="L249" s="66">
        <v>448.4</v>
      </c>
      <c r="M249" s="72">
        <f t="shared" si="11"/>
        <v>448.4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66">
        <v>422.83</v>
      </c>
      <c r="F250" s="67">
        <v>6</v>
      </c>
      <c r="G250" s="68">
        <f t="shared" si="9"/>
        <v>2536.98</v>
      </c>
      <c r="H250" s="66">
        <v>422.83</v>
      </c>
      <c r="I250" s="69">
        <v>6</v>
      </c>
      <c r="J250" s="68">
        <f t="shared" si="10"/>
        <v>2536.98</v>
      </c>
      <c r="K250" s="71">
        <v>6</v>
      </c>
      <c r="L250" s="66">
        <v>422.83</v>
      </c>
      <c r="M250" s="72">
        <f t="shared" si="11"/>
        <v>2536.98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66">
        <v>410.05</v>
      </c>
      <c r="F251" s="67">
        <v>4</v>
      </c>
      <c r="G251" s="68">
        <f t="shared" si="9"/>
        <v>1640.2</v>
      </c>
      <c r="H251" s="66">
        <v>410.05</v>
      </c>
      <c r="I251" s="69">
        <v>4</v>
      </c>
      <c r="J251" s="68">
        <f t="shared" si="10"/>
        <v>1640.2</v>
      </c>
      <c r="K251" s="71">
        <v>4</v>
      </c>
      <c r="L251" s="66">
        <v>410.05</v>
      </c>
      <c r="M251" s="72">
        <f t="shared" si="11"/>
        <v>1640.2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66">
        <v>410.05</v>
      </c>
      <c r="F252" s="67">
        <v>4</v>
      </c>
      <c r="G252" s="68">
        <f t="shared" si="9"/>
        <v>1640.2</v>
      </c>
      <c r="H252" s="66">
        <v>410.05</v>
      </c>
      <c r="I252" s="69">
        <v>4</v>
      </c>
      <c r="J252" s="68">
        <f t="shared" si="10"/>
        <v>1640.2</v>
      </c>
      <c r="K252" s="71">
        <v>4</v>
      </c>
      <c r="L252" s="66">
        <v>410.05</v>
      </c>
      <c r="M252" s="72">
        <f t="shared" si="11"/>
        <v>1640.2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66">
        <v>410.05</v>
      </c>
      <c r="F253" s="67">
        <v>4</v>
      </c>
      <c r="G253" s="68">
        <f t="shared" si="9"/>
        <v>1640.2</v>
      </c>
      <c r="H253" s="66">
        <v>410.05</v>
      </c>
      <c r="I253" s="69">
        <v>4</v>
      </c>
      <c r="J253" s="68">
        <f t="shared" si="10"/>
        <v>1640.2</v>
      </c>
      <c r="K253" s="71">
        <v>4</v>
      </c>
      <c r="L253" s="66">
        <v>410.05</v>
      </c>
      <c r="M253" s="72">
        <f t="shared" si="11"/>
        <v>1640.2</v>
      </c>
    </row>
    <row r="254" spans="1:13" s="9" customFormat="1" ht="12.75" x14ac:dyDescent="0.2">
      <c r="A254" s="5">
        <v>43895</v>
      </c>
      <c r="B254" s="6" t="s">
        <v>35</v>
      </c>
      <c r="C254" s="7" t="s">
        <v>606</v>
      </c>
      <c r="D254" s="8" t="s">
        <v>607</v>
      </c>
      <c r="E254" s="66">
        <v>531</v>
      </c>
      <c r="F254" s="67">
        <v>0</v>
      </c>
      <c r="G254" s="68">
        <f t="shared" si="9"/>
        <v>0</v>
      </c>
      <c r="H254" s="66">
        <v>531</v>
      </c>
      <c r="I254" s="69">
        <v>0</v>
      </c>
      <c r="J254" s="68">
        <f t="shared" si="10"/>
        <v>0</v>
      </c>
      <c r="K254" s="71">
        <v>0</v>
      </c>
      <c r="L254" s="66">
        <v>531</v>
      </c>
      <c r="M254" s="72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608</v>
      </c>
      <c r="D255" s="8" t="s">
        <v>609</v>
      </c>
      <c r="E255" s="66">
        <v>531</v>
      </c>
      <c r="F255" s="85">
        <v>0</v>
      </c>
      <c r="G255" s="68">
        <f t="shared" si="9"/>
        <v>0</v>
      </c>
      <c r="H255" s="66">
        <v>531</v>
      </c>
      <c r="I255" s="86">
        <v>0</v>
      </c>
      <c r="J255" s="68">
        <f t="shared" si="10"/>
        <v>0</v>
      </c>
      <c r="K255" s="71">
        <v>0</v>
      </c>
      <c r="L255" s="66">
        <v>531</v>
      </c>
      <c r="M255" s="72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610</v>
      </c>
      <c r="D256" s="8" t="s">
        <v>611</v>
      </c>
      <c r="E256" s="66">
        <v>531</v>
      </c>
      <c r="F256" s="87">
        <v>0</v>
      </c>
      <c r="G256" s="68">
        <f t="shared" si="9"/>
        <v>0</v>
      </c>
      <c r="H256" s="66">
        <v>531</v>
      </c>
      <c r="I256" s="88">
        <v>0</v>
      </c>
      <c r="J256" s="68">
        <f t="shared" si="10"/>
        <v>0</v>
      </c>
      <c r="K256" s="71">
        <v>0</v>
      </c>
      <c r="L256" s="66">
        <v>531</v>
      </c>
      <c r="M256" s="72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612</v>
      </c>
      <c r="D257" s="8" t="s">
        <v>233</v>
      </c>
      <c r="E257" s="66">
        <v>5310</v>
      </c>
      <c r="F257" s="67">
        <v>0</v>
      </c>
      <c r="G257" s="68">
        <f t="shared" si="9"/>
        <v>0</v>
      </c>
      <c r="H257" s="66">
        <v>5310</v>
      </c>
      <c r="I257" s="69">
        <v>0</v>
      </c>
      <c r="J257" s="68">
        <f t="shared" si="10"/>
        <v>0</v>
      </c>
      <c r="K257" s="71">
        <v>0</v>
      </c>
      <c r="L257" s="66">
        <v>5310</v>
      </c>
      <c r="M257" s="72">
        <f t="shared" si="11"/>
        <v>0</v>
      </c>
    </row>
    <row r="258" spans="1:13" s="9" customFormat="1" ht="12.75" x14ac:dyDescent="0.2">
      <c r="A258" s="5">
        <v>44657</v>
      </c>
      <c r="B258" s="6" t="s">
        <v>361</v>
      </c>
      <c r="C258" s="7" t="s">
        <v>270</v>
      </c>
      <c r="D258" s="8" t="s">
        <v>174</v>
      </c>
      <c r="E258" s="66">
        <v>690.99</v>
      </c>
      <c r="F258" s="67">
        <v>42</v>
      </c>
      <c r="G258" s="68">
        <f t="shared" si="9"/>
        <v>29021.58</v>
      </c>
      <c r="H258" s="66">
        <v>690.99</v>
      </c>
      <c r="I258" s="69">
        <v>42</v>
      </c>
      <c r="J258" s="68">
        <f t="shared" si="10"/>
        <v>29021.58</v>
      </c>
      <c r="K258" s="71">
        <v>42</v>
      </c>
      <c r="L258" s="66">
        <v>690.99</v>
      </c>
      <c r="M258" s="72">
        <f t="shared" si="11"/>
        <v>29021.58</v>
      </c>
    </row>
    <row r="259" spans="1:13" s="9" customFormat="1" ht="12.75" x14ac:dyDescent="0.2">
      <c r="A259" s="5">
        <v>44273</v>
      </c>
      <c r="B259" s="6" t="s">
        <v>13</v>
      </c>
      <c r="C259" s="7" t="s">
        <v>613</v>
      </c>
      <c r="D259" s="8" t="s">
        <v>614</v>
      </c>
      <c r="E259" s="66">
        <v>20</v>
      </c>
      <c r="F259" s="67">
        <v>0</v>
      </c>
      <c r="G259" s="68">
        <f t="shared" si="9"/>
        <v>0</v>
      </c>
      <c r="H259" s="66">
        <v>20</v>
      </c>
      <c r="I259" s="69">
        <v>0</v>
      </c>
      <c r="J259" s="68">
        <f t="shared" si="10"/>
        <v>0</v>
      </c>
      <c r="K259" s="71">
        <v>0</v>
      </c>
      <c r="L259" s="66">
        <v>20</v>
      </c>
      <c r="M259" s="72">
        <f t="shared" si="11"/>
        <v>0</v>
      </c>
    </row>
    <row r="260" spans="1:13" s="9" customFormat="1" ht="12.75" x14ac:dyDescent="0.2">
      <c r="A260" s="5">
        <v>44487</v>
      </c>
      <c r="B260" s="6" t="s">
        <v>392</v>
      </c>
      <c r="C260" s="7" t="s">
        <v>615</v>
      </c>
      <c r="D260" s="8" t="s">
        <v>132</v>
      </c>
      <c r="E260" s="66">
        <v>129.80000000000001</v>
      </c>
      <c r="F260" s="67">
        <v>0</v>
      </c>
      <c r="G260" s="68">
        <f t="shared" si="9"/>
        <v>0</v>
      </c>
      <c r="H260" s="66">
        <v>129.80000000000001</v>
      </c>
      <c r="I260" s="69">
        <v>0</v>
      </c>
      <c r="J260" s="68">
        <f t="shared" si="10"/>
        <v>0</v>
      </c>
      <c r="K260" s="71">
        <v>0</v>
      </c>
      <c r="L260" s="66">
        <v>129.80000000000001</v>
      </c>
      <c r="M260" s="72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616</v>
      </c>
      <c r="D261" s="8" t="s">
        <v>132</v>
      </c>
      <c r="E261" s="66">
        <v>125.95</v>
      </c>
      <c r="F261" s="67">
        <v>0</v>
      </c>
      <c r="G261" s="68">
        <f t="shared" si="9"/>
        <v>0</v>
      </c>
      <c r="H261" s="66">
        <v>125.95</v>
      </c>
      <c r="I261" s="69">
        <v>0</v>
      </c>
      <c r="J261" s="68">
        <f t="shared" si="10"/>
        <v>0</v>
      </c>
      <c r="K261" s="71">
        <v>0</v>
      </c>
      <c r="L261" s="66">
        <v>125.95</v>
      </c>
      <c r="M261" s="72">
        <f t="shared" si="11"/>
        <v>0</v>
      </c>
    </row>
    <row r="262" spans="1:13" s="9" customFormat="1" ht="12.75" x14ac:dyDescent="0.2">
      <c r="A262" s="5">
        <v>44487</v>
      </c>
      <c r="B262" s="6" t="s">
        <v>392</v>
      </c>
      <c r="C262" s="7" t="s">
        <v>314</v>
      </c>
      <c r="D262" s="8" t="s">
        <v>305</v>
      </c>
      <c r="E262" s="66">
        <v>584.1</v>
      </c>
      <c r="F262" s="67">
        <v>5</v>
      </c>
      <c r="G262" s="68">
        <f t="shared" si="9"/>
        <v>2920.5</v>
      </c>
      <c r="H262" s="66">
        <v>584.1</v>
      </c>
      <c r="I262" s="69">
        <v>5</v>
      </c>
      <c r="J262" s="68">
        <f t="shared" si="10"/>
        <v>2920.5</v>
      </c>
      <c r="K262" s="71">
        <v>5</v>
      </c>
      <c r="L262" s="66">
        <v>584.1</v>
      </c>
      <c r="M262" s="72">
        <f t="shared" si="11"/>
        <v>2920.5</v>
      </c>
    </row>
    <row r="263" spans="1:13" s="9" customFormat="1" ht="12.75" x14ac:dyDescent="0.2">
      <c r="A263" s="5">
        <v>44273</v>
      </c>
      <c r="B263" s="6" t="s">
        <v>13</v>
      </c>
      <c r="C263" s="7" t="s">
        <v>316</v>
      </c>
      <c r="D263" s="8" t="s">
        <v>305</v>
      </c>
      <c r="E263" s="66">
        <v>631.75</v>
      </c>
      <c r="F263" s="67">
        <v>5</v>
      </c>
      <c r="G263" s="68">
        <f t="shared" si="9"/>
        <v>3158.75</v>
      </c>
      <c r="H263" s="66">
        <v>631.75</v>
      </c>
      <c r="I263" s="69">
        <v>5</v>
      </c>
      <c r="J263" s="68">
        <f t="shared" si="10"/>
        <v>3158.75</v>
      </c>
      <c r="K263" s="71">
        <v>5</v>
      </c>
      <c r="L263" s="66">
        <v>631.75</v>
      </c>
      <c r="M263" s="72">
        <f t="shared" si="11"/>
        <v>3158.75</v>
      </c>
    </row>
    <row r="264" spans="1:13" s="9" customFormat="1" ht="12.75" x14ac:dyDescent="0.2">
      <c r="A264" s="5">
        <v>44364</v>
      </c>
      <c r="B264" s="6" t="s">
        <v>13</v>
      </c>
      <c r="C264" s="7" t="s">
        <v>318</v>
      </c>
      <c r="D264" s="8" t="s">
        <v>104</v>
      </c>
      <c r="E264" s="66">
        <v>21.78</v>
      </c>
      <c r="F264" s="67">
        <v>7</v>
      </c>
      <c r="G264" s="68">
        <f t="shared" si="9"/>
        <v>152.46</v>
      </c>
      <c r="H264" s="66">
        <v>21.78</v>
      </c>
      <c r="I264" s="69">
        <v>7</v>
      </c>
      <c r="J264" s="68">
        <f t="shared" si="10"/>
        <v>152.46</v>
      </c>
      <c r="K264" s="71">
        <v>7</v>
      </c>
      <c r="L264" s="66">
        <v>21.78</v>
      </c>
      <c r="M264" s="72">
        <f t="shared" si="11"/>
        <v>152.46</v>
      </c>
    </row>
    <row r="265" spans="1:13" s="9" customFormat="1" ht="12.75" x14ac:dyDescent="0.2">
      <c r="A265" s="5">
        <v>44657</v>
      </c>
      <c r="B265" s="6" t="s">
        <v>13</v>
      </c>
      <c r="C265" s="7" t="s">
        <v>320</v>
      </c>
      <c r="D265" s="8" t="s">
        <v>783</v>
      </c>
      <c r="E265" s="66">
        <v>165.2</v>
      </c>
      <c r="F265" s="67">
        <v>5</v>
      </c>
      <c r="G265" s="68">
        <f t="shared" si="9"/>
        <v>826</v>
      </c>
      <c r="H265" s="66">
        <v>165.2</v>
      </c>
      <c r="I265" s="69">
        <v>5</v>
      </c>
      <c r="J265" s="68">
        <f t="shared" si="10"/>
        <v>826</v>
      </c>
      <c r="K265" s="71">
        <v>5</v>
      </c>
      <c r="L265" s="66">
        <v>165.2</v>
      </c>
      <c r="M265" s="72">
        <f t="shared" si="11"/>
        <v>826</v>
      </c>
    </row>
    <row r="266" spans="1:13" s="9" customFormat="1" ht="12.75" x14ac:dyDescent="0.2">
      <c r="A266" s="5">
        <v>44657</v>
      </c>
      <c r="B266" s="6" t="s">
        <v>153</v>
      </c>
      <c r="C266" s="7" t="s">
        <v>322</v>
      </c>
      <c r="D266" s="8" t="s">
        <v>160</v>
      </c>
      <c r="E266" s="66">
        <v>172.12</v>
      </c>
      <c r="F266" s="67">
        <v>18</v>
      </c>
      <c r="G266" s="68">
        <f t="shared" si="9"/>
        <v>3098.16</v>
      </c>
      <c r="H266" s="66">
        <v>172.12</v>
      </c>
      <c r="I266" s="69">
        <v>16</v>
      </c>
      <c r="J266" s="68">
        <f t="shared" si="10"/>
        <v>2753.92</v>
      </c>
      <c r="K266" s="71">
        <v>15</v>
      </c>
      <c r="L266" s="66">
        <v>172.12</v>
      </c>
      <c r="M266" s="72">
        <f t="shared" si="11"/>
        <v>2581.8000000000002</v>
      </c>
    </row>
    <row r="267" spans="1:13" s="9" customFormat="1" ht="12.75" x14ac:dyDescent="0.2">
      <c r="A267" s="5">
        <v>43895</v>
      </c>
      <c r="B267" s="6" t="s">
        <v>32</v>
      </c>
      <c r="C267" s="7" t="s">
        <v>617</v>
      </c>
      <c r="D267" s="8" t="s">
        <v>618</v>
      </c>
      <c r="E267" s="66">
        <v>273.07</v>
      </c>
      <c r="F267" s="67">
        <v>0</v>
      </c>
      <c r="G267" s="68">
        <f t="shared" si="9"/>
        <v>0</v>
      </c>
      <c r="H267" s="66">
        <v>273.07</v>
      </c>
      <c r="I267" s="69">
        <v>0</v>
      </c>
      <c r="J267" s="68">
        <f t="shared" si="10"/>
        <v>0</v>
      </c>
      <c r="K267" s="71">
        <v>0</v>
      </c>
      <c r="L267" s="66">
        <v>273.07</v>
      </c>
      <c r="M267" s="72">
        <f t="shared" si="11"/>
        <v>0</v>
      </c>
    </row>
    <row r="268" spans="1:13" s="9" customFormat="1" ht="12.75" x14ac:dyDescent="0.2">
      <c r="A268" s="79">
        <v>44477</v>
      </c>
      <c r="B268" s="6" t="s">
        <v>32</v>
      </c>
      <c r="C268" s="7" t="s">
        <v>324</v>
      </c>
      <c r="D268" s="8" t="s">
        <v>271</v>
      </c>
      <c r="E268" s="66">
        <v>813.02</v>
      </c>
      <c r="F268" s="67">
        <v>1</v>
      </c>
      <c r="G268" s="68">
        <f t="shared" si="9"/>
        <v>813.02</v>
      </c>
      <c r="H268" s="66">
        <v>813.02</v>
      </c>
      <c r="I268" s="69">
        <v>1</v>
      </c>
      <c r="J268" s="68">
        <f t="shared" si="10"/>
        <v>813.02</v>
      </c>
      <c r="K268" s="71">
        <v>1</v>
      </c>
      <c r="L268" s="66">
        <v>813.02</v>
      </c>
      <c r="M268" s="72">
        <f t="shared" si="11"/>
        <v>813.02</v>
      </c>
    </row>
    <row r="269" spans="1:13" s="9" customFormat="1" ht="12.75" x14ac:dyDescent="0.2">
      <c r="A269" s="5">
        <v>43895</v>
      </c>
      <c r="B269" s="6" t="s">
        <v>32</v>
      </c>
      <c r="C269" s="7" t="s">
        <v>326</v>
      </c>
      <c r="D269" s="8" t="s">
        <v>140</v>
      </c>
      <c r="E269" s="66">
        <v>477.51</v>
      </c>
      <c r="F269" s="67">
        <v>12</v>
      </c>
      <c r="G269" s="68">
        <f t="shared" ref="G269:G332" si="12">E269*F269</f>
        <v>5730.12</v>
      </c>
      <c r="H269" s="66">
        <v>477.51</v>
      </c>
      <c r="I269" s="69">
        <v>12</v>
      </c>
      <c r="J269" s="68">
        <f t="shared" si="10"/>
        <v>5730.12</v>
      </c>
      <c r="K269" s="71">
        <v>8</v>
      </c>
      <c r="L269" s="66">
        <v>477.51</v>
      </c>
      <c r="M269" s="72">
        <f t="shared" si="11"/>
        <v>3820.08</v>
      </c>
    </row>
    <row r="270" spans="1:13" s="9" customFormat="1" ht="12.75" x14ac:dyDescent="0.2">
      <c r="A270" s="5">
        <v>44273</v>
      </c>
      <c r="B270" s="6" t="s">
        <v>32</v>
      </c>
      <c r="C270" s="7" t="s">
        <v>331</v>
      </c>
      <c r="D270" s="8" t="s">
        <v>272</v>
      </c>
      <c r="E270" s="66">
        <v>1415.06</v>
      </c>
      <c r="F270" s="67">
        <v>2</v>
      </c>
      <c r="G270" s="68">
        <f t="shared" si="12"/>
        <v>2830.12</v>
      </c>
      <c r="H270" s="66">
        <v>1415.06</v>
      </c>
      <c r="I270" s="69">
        <v>2</v>
      </c>
      <c r="J270" s="68">
        <f t="shared" ref="J270:J412" si="13">H270*I270</f>
        <v>2830.12</v>
      </c>
      <c r="K270" s="71">
        <v>2</v>
      </c>
      <c r="L270" s="66">
        <v>1415.06</v>
      </c>
      <c r="M270" s="72">
        <f t="shared" ref="M270:M333" si="14">+K270*L270</f>
        <v>2830.12</v>
      </c>
    </row>
    <row r="271" spans="1:13" s="9" customFormat="1" ht="12.75" x14ac:dyDescent="0.2">
      <c r="A271" s="5">
        <v>44645</v>
      </c>
      <c r="B271" s="6" t="s">
        <v>35</v>
      </c>
      <c r="C271" s="7" t="s">
        <v>333</v>
      </c>
      <c r="D271" s="8" t="s">
        <v>145</v>
      </c>
      <c r="E271" s="66">
        <v>5.17</v>
      </c>
      <c r="F271" s="67">
        <v>24</v>
      </c>
      <c r="G271" s="68">
        <f t="shared" si="12"/>
        <v>124.08</v>
      </c>
      <c r="H271" s="66">
        <v>5.17</v>
      </c>
      <c r="I271" s="69">
        <v>0</v>
      </c>
      <c r="J271" s="68">
        <f t="shared" si="13"/>
        <v>0</v>
      </c>
      <c r="K271" s="71">
        <v>0</v>
      </c>
      <c r="L271" s="66">
        <v>5.17</v>
      </c>
      <c r="M271" s="72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335</v>
      </c>
      <c r="D272" s="8" t="s">
        <v>68</v>
      </c>
      <c r="E272" s="66">
        <v>27.96</v>
      </c>
      <c r="F272" s="67">
        <v>17</v>
      </c>
      <c r="G272" s="68">
        <f t="shared" si="12"/>
        <v>475.32</v>
      </c>
      <c r="H272" s="66">
        <v>27.96</v>
      </c>
      <c r="I272" s="69">
        <v>10</v>
      </c>
      <c r="J272" s="68">
        <f t="shared" si="13"/>
        <v>279.60000000000002</v>
      </c>
      <c r="K272" s="71">
        <v>4</v>
      </c>
      <c r="L272" s="66">
        <v>27.96</v>
      </c>
      <c r="M272" s="72">
        <f t="shared" si="14"/>
        <v>111.84</v>
      </c>
    </row>
    <row r="273" spans="1:13" s="9" customFormat="1" ht="12.75" x14ac:dyDescent="0.2">
      <c r="A273" s="5">
        <v>44645</v>
      </c>
      <c r="B273" s="6" t="s">
        <v>35</v>
      </c>
      <c r="C273" s="7" t="s">
        <v>337</v>
      </c>
      <c r="D273" s="8" t="s">
        <v>69</v>
      </c>
      <c r="E273" s="66">
        <v>44.1</v>
      </c>
      <c r="F273" s="67">
        <v>21</v>
      </c>
      <c r="G273" s="68">
        <f t="shared" si="12"/>
        <v>926.1</v>
      </c>
      <c r="H273" s="66">
        <v>44.1</v>
      </c>
      <c r="I273" s="69">
        <v>12</v>
      </c>
      <c r="J273" s="68">
        <f t="shared" si="13"/>
        <v>529.20000000000005</v>
      </c>
      <c r="K273" s="71">
        <v>5</v>
      </c>
      <c r="L273" s="66">
        <v>44.1</v>
      </c>
      <c r="M273" s="72">
        <f t="shared" si="14"/>
        <v>220.5</v>
      </c>
    </row>
    <row r="274" spans="1:13" s="9" customFormat="1" ht="12.75" x14ac:dyDescent="0.2">
      <c r="A274" s="5">
        <v>44364</v>
      </c>
      <c r="B274" s="6" t="s">
        <v>13</v>
      </c>
      <c r="C274" s="7" t="s">
        <v>619</v>
      </c>
      <c r="D274" s="8" t="s">
        <v>620</v>
      </c>
      <c r="E274" s="66">
        <v>200</v>
      </c>
      <c r="F274" s="67">
        <v>0</v>
      </c>
      <c r="G274" s="68">
        <f t="shared" si="12"/>
        <v>0</v>
      </c>
      <c r="H274" s="66">
        <v>200</v>
      </c>
      <c r="I274" s="69">
        <v>0</v>
      </c>
      <c r="J274" s="68">
        <f t="shared" si="13"/>
        <v>0</v>
      </c>
      <c r="K274" s="71">
        <v>0</v>
      </c>
      <c r="L274" s="66">
        <v>200</v>
      </c>
      <c r="M274" s="72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340</v>
      </c>
      <c r="D275" s="8" t="s">
        <v>119</v>
      </c>
      <c r="E275" s="66">
        <v>209</v>
      </c>
      <c r="F275" s="67">
        <v>3</v>
      </c>
      <c r="G275" s="68">
        <f t="shared" si="12"/>
        <v>627</v>
      </c>
      <c r="H275" s="66">
        <v>209</v>
      </c>
      <c r="I275" s="69">
        <v>2</v>
      </c>
      <c r="J275" s="68">
        <f t="shared" si="13"/>
        <v>418</v>
      </c>
      <c r="K275" s="71">
        <v>2</v>
      </c>
      <c r="L275" s="66">
        <v>209</v>
      </c>
      <c r="M275" s="72">
        <f t="shared" si="14"/>
        <v>418</v>
      </c>
    </row>
    <row r="276" spans="1:13" s="9" customFormat="1" ht="12.75" x14ac:dyDescent="0.2">
      <c r="A276" s="5">
        <v>44265</v>
      </c>
      <c r="B276" s="6" t="s">
        <v>361</v>
      </c>
      <c r="C276" s="7" t="s">
        <v>343</v>
      </c>
      <c r="D276" s="8" t="s">
        <v>204</v>
      </c>
      <c r="E276" s="66">
        <v>83.78</v>
      </c>
      <c r="F276" s="67">
        <v>24</v>
      </c>
      <c r="G276" s="68">
        <f t="shared" si="12"/>
        <v>2010.72</v>
      </c>
      <c r="H276" s="66">
        <v>83.78</v>
      </c>
      <c r="I276" s="69">
        <v>24</v>
      </c>
      <c r="J276" s="68">
        <f t="shared" si="13"/>
        <v>2010.72</v>
      </c>
      <c r="K276" s="71">
        <v>24</v>
      </c>
      <c r="L276" s="66">
        <v>83.78</v>
      </c>
      <c r="M276" s="72">
        <f t="shared" si="14"/>
        <v>2010.72</v>
      </c>
    </row>
    <row r="277" spans="1:13" s="9" customFormat="1" ht="12.75" x14ac:dyDescent="0.2">
      <c r="A277" s="5">
        <v>44364</v>
      </c>
      <c r="B277" s="6" t="s">
        <v>361</v>
      </c>
      <c r="C277" s="7" t="s">
        <v>345</v>
      </c>
      <c r="D277" s="8" t="s">
        <v>165</v>
      </c>
      <c r="E277" s="89">
        <v>18</v>
      </c>
      <c r="F277" s="67">
        <v>360</v>
      </c>
      <c r="G277" s="68">
        <f t="shared" si="12"/>
        <v>6480</v>
      </c>
      <c r="H277" s="89">
        <v>18</v>
      </c>
      <c r="I277" s="69">
        <v>358</v>
      </c>
      <c r="J277" s="68">
        <f t="shared" si="13"/>
        <v>6444</v>
      </c>
      <c r="K277" s="71">
        <v>358</v>
      </c>
      <c r="L277" s="89">
        <v>18</v>
      </c>
      <c r="M277" s="72">
        <f t="shared" si="14"/>
        <v>6444</v>
      </c>
    </row>
    <row r="278" spans="1:13" s="9" customFormat="1" ht="12.75" x14ac:dyDescent="0.2">
      <c r="A278" s="79">
        <v>44448</v>
      </c>
      <c r="B278" s="81" t="s">
        <v>35</v>
      </c>
      <c r="C278" s="7" t="s">
        <v>621</v>
      </c>
      <c r="D278" s="8" t="s">
        <v>622</v>
      </c>
      <c r="E278" s="89">
        <v>442.5</v>
      </c>
      <c r="F278" s="67">
        <v>0</v>
      </c>
      <c r="G278" s="68">
        <f t="shared" si="12"/>
        <v>0</v>
      </c>
      <c r="H278" s="89">
        <v>442.5</v>
      </c>
      <c r="I278" s="69">
        <v>0</v>
      </c>
      <c r="J278" s="68">
        <f t="shared" si="13"/>
        <v>0</v>
      </c>
      <c r="K278" s="71">
        <v>0</v>
      </c>
      <c r="L278" s="89">
        <v>442.5</v>
      </c>
      <c r="M278" s="72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347</v>
      </c>
      <c r="D279" s="8" t="s">
        <v>289</v>
      </c>
      <c r="E279" s="89">
        <v>6.14</v>
      </c>
      <c r="F279" s="67">
        <v>0</v>
      </c>
      <c r="G279" s="68">
        <f t="shared" si="12"/>
        <v>0</v>
      </c>
      <c r="H279" s="89">
        <v>6.14</v>
      </c>
      <c r="I279" s="69">
        <v>0</v>
      </c>
      <c r="J279" s="68">
        <f t="shared" si="13"/>
        <v>0</v>
      </c>
      <c r="K279" s="71">
        <v>0</v>
      </c>
      <c r="L279" s="89">
        <v>6.14</v>
      </c>
      <c r="M279" s="72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623</v>
      </c>
      <c r="D280" s="8" t="s">
        <v>624</v>
      </c>
      <c r="E280" s="89">
        <v>254.88</v>
      </c>
      <c r="F280" s="67">
        <v>0</v>
      </c>
      <c r="G280" s="68">
        <f t="shared" si="12"/>
        <v>0</v>
      </c>
      <c r="H280" s="89">
        <v>254.88</v>
      </c>
      <c r="I280" s="69">
        <v>0</v>
      </c>
      <c r="J280" s="68">
        <f t="shared" si="13"/>
        <v>0</v>
      </c>
      <c r="K280" s="71">
        <v>0</v>
      </c>
      <c r="L280" s="89">
        <v>254.88</v>
      </c>
      <c r="M280" s="72">
        <f t="shared" si="14"/>
        <v>0</v>
      </c>
    </row>
    <row r="281" spans="1:13" s="9" customFormat="1" ht="12.75" x14ac:dyDescent="0.2">
      <c r="A281" s="5">
        <v>44123</v>
      </c>
      <c r="B281" s="6" t="s">
        <v>35</v>
      </c>
      <c r="C281" s="7" t="s">
        <v>625</v>
      </c>
      <c r="D281" s="8" t="s">
        <v>626</v>
      </c>
      <c r="E281" s="89">
        <v>182.9</v>
      </c>
      <c r="F281" s="67">
        <v>0</v>
      </c>
      <c r="G281" s="68">
        <f t="shared" si="12"/>
        <v>0</v>
      </c>
      <c r="H281" s="89">
        <v>182.9</v>
      </c>
      <c r="I281" s="69">
        <v>0</v>
      </c>
      <c r="J281" s="68">
        <f t="shared" si="13"/>
        <v>0</v>
      </c>
      <c r="K281" s="71">
        <v>0</v>
      </c>
      <c r="L281" s="89">
        <v>182.9</v>
      </c>
      <c r="M281" s="72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627</v>
      </c>
      <c r="D282" s="8" t="s">
        <v>628</v>
      </c>
      <c r="E282" s="89">
        <v>146.32</v>
      </c>
      <c r="F282" s="67">
        <v>0</v>
      </c>
      <c r="G282" s="68">
        <f t="shared" si="12"/>
        <v>0</v>
      </c>
      <c r="H282" s="89">
        <v>146.32</v>
      </c>
      <c r="I282" s="69">
        <v>0</v>
      </c>
      <c r="J282" s="68">
        <f t="shared" si="13"/>
        <v>0</v>
      </c>
      <c r="K282" s="71">
        <v>0</v>
      </c>
      <c r="L282" s="89">
        <v>146.32</v>
      </c>
      <c r="M282" s="72">
        <f t="shared" si="14"/>
        <v>0</v>
      </c>
    </row>
    <row r="283" spans="1:13" s="9" customFormat="1" ht="12.75" x14ac:dyDescent="0.2">
      <c r="A283" s="5">
        <v>43895</v>
      </c>
      <c r="B283" s="6" t="s">
        <v>35</v>
      </c>
      <c r="C283" s="7" t="s">
        <v>629</v>
      </c>
      <c r="D283" s="8" t="s">
        <v>630</v>
      </c>
      <c r="E283" s="66">
        <v>92.04</v>
      </c>
      <c r="F283" s="67">
        <v>0</v>
      </c>
      <c r="G283" s="68">
        <f t="shared" si="12"/>
        <v>0</v>
      </c>
      <c r="H283" s="66">
        <v>92.04</v>
      </c>
      <c r="I283" s="69">
        <v>0</v>
      </c>
      <c r="J283" s="68">
        <f t="shared" si="13"/>
        <v>0</v>
      </c>
      <c r="K283" s="71">
        <v>0</v>
      </c>
      <c r="L283" s="66">
        <v>92.04</v>
      </c>
      <c r="M283" s="72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631</v>
      </c>
      <c r="D284" s="8" t="s">
        <v>632</v>
      </c>
      <c r="E284" s="66">
        <v>1475</v>
      </c>
      <c r="F284" s="67">
        <v>0</v>
      </c>
      <c r="G284" s="68">
        <f t="shared" si="12"/>
        <v>0</v>
      </c>
      <c r="H284" s="66">
        <v>1475</v>
      </c>
      <c r="I284" s="69">
        <v>0</v>
      </c>
      <c r="J284" s="68">
        <f t="shared" si="13"/>
        <v>0</v>
      </c>
      <c r="K284" s="71">
        <v>0</v>
      </c>
      <c r="L284" s="66">
        <v>1475</v>
      </c>
      <c r="M284" s="72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633</v>
      </c>
      <c r="D285" s="8" t="s">
        <v>634</v>
      </c>
      <c r="E285" s="66">
        <v>153.4</v>
      </c>
      <c r="F285" s="67">
        <v>0</v>
      </c>
      <c r="G285" s="68">
        <f t="shared" si="12"/>
        <v>0</v>
      </c>
      <c r="H285" s="66">
        <v>153.4</v>
      </c>
      <c r="I285" s="69">
        <v>0</v>
      </c>
      <c r="J285" s="68">
        <f t="shared" si="13"/>
        <v>0</v>
      </c>
      <c r="K285" s="71">
        <v>0</v>
      </c>
      <c r="L285" s="66">
        <v>153.4</v>
      </c>
      <c r="M285" s="72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635</v>
      </c>
      <c r="D286" s="8" t="s">
        <v>636</v>
      </c>
      <c r="E286" s="66">
        <v>165.2</v>
      </c>
      <c r="F286" s="67">
        <v>0</v>
      </c>
      <c r="G286" s="68">
        <f t="shared" si="12"/>
        <v>0</v>
      </c>
      <c r="H286" s="66">
        <v>165.2</v>
      </c>
      <c r="I286" s="69">
        <v>0</v>
      </c>
      <c r="J286" s="68">
        <f t="shared" si="13"/>
        <v>0</v>
      </c>
      <c r="K286" s="71">
        <v>0</v>
      </c>
      <c r="L286" s="66">
        <v>165.2</v>
      </c>
      <c r="M286" s="72">
        <f t="shared" si="14"/>
        <v>0</v>
      </c>
    </row>
    <row r="287" spans="1:13" s="9" customFormat="1" ht="12.75" x14ac:dyDescent="0.2">
      <c r="A287" s="79">
        <v>44448</v>
      </c>
      <c r="B287" s="81" t="s">
        <v>35</v>
      </c>
      <c r="C287" s="7" t="s">
        <v>637</v>
      </c>
      <c r="D287" s="8" t="s">
        <v>638</v>
      </c>
      <c r="E287" s="66">
        <v>177</v>
      </c>
      <c r="F287" s="67">
        <v>0</v>
      </c>
      <c r="G287" s="68">
        <f t="shared" si="12"/>
        <v>0</v>
      </c>
      <c r="H287" s="66">
        <v>177</v>
      </c>
      <c r="I287" s="69">
        <v>0</v>
      </c>
      <c r="J287" s="68">
        <f t="shared" si="13"/>
        <v>0</v>
      </c>
      <c r="K287" s="71">
        <v>0</v>
      </c>
      <c r="L287" s="66">
        <v>177</v>
      </c>
      <c r="M287" s="72">
        <f t="shared" si="14"/>
        <v>0</v>
      </c>
    </row>
    <row r="288" spans="1:13" s="9" customFormat="1" ht="12.75" x14ac:dyDescent="0.2">
      <c r="A288" s="79">
        <v>44448</v>
      </c>
      <c r="B288" s="81" t="s">
        <v>35</v>
      </c>
      <c r="C288" s="7" t="s">
        <v>639</v>
      </c>
      <c r="D288" s="8" t="s">
        <v>640</v>
      </c>
      <c r="E288" s="66">
        <v>472</v>
      </c>
      <c r="F288" s="67">
        <v>0</v>
      </c>
      <c r="G288" s="68">
        <f t="shared" si="12"/>
        <v>0</v>
      </c>
      <c r="H288" s="66">
        <v>472</v>
      </c>
      <c r="I288" s="69">
        <v>0</v>
      </c>
      <c r="J288" s="68">
        <f t="shared" si="13"/>
        <v>0</v>
      </c>
      <c r="K288" s="71">
        <v>0</v>
      </c>
      <c r="L288" s="66">
        <v>472</v>
      </c>
      <c r="M288" s="72">
        <f t="shared" si="14"/>
        <v>0</v>
      </c>
    </row>
    <row r="289" spans="1:13" s="9" customFormat="1" ht="12.75" x14ac:dyDescent="0.2">
      <c r="A289" s="79">
        <v>43895</v>
      </c>
      <c r="B289" s="6" t="s">
        <v>35</v>
      </c>
      <c r="C289" s="7" t="s">
        <v>641</v>
      </c>
      <c r="D289" s="8" t="s">
        <v>642</v>
      </c>
      <c r="E289" s="66">
        <v>135.69999999999999</v>
      </c>
      <c r="F289" s="67">
        <v>0</v>
      </c>
      <c r="G289" s="68">
        <f t="shared" si="12"/>
        <v>0</v>
      </c>
      <c r="H289" s="66">
        <v>135.69999999999999</v>
      </c>
      <c r="I289" s="69">
        <v>0</v>
      </c>
      <c r="J289" s="68">
        <f t="shared" si="13"/>
        <v>0</v>
      </c>
      <c r="K289" s="71">
        <v>0</v>
      </c>
      <c r="L289" s="66">
        <v>135.69999999999999</v>
      </c>
      <c r="M289" s="72">
        <f t="shared" si="14"/>
        <v>0</v>
      </c>
    </row>
    <row r="290" spans="1:13" s="9" customFormat="1" ht="12.75" x14ac:dyDescent="0.2">
      <c r="A290" s="79">
        <v>43909</v>
      </c>
      <c r="B290" s="6" t="s">
        <v>35</v>
      </c>
      <c r="C290" s="7" t="s">
        <v>643</v>
      </c>
      <c r="D290" s="8" t="s">
        <v>644</v>
      </c>
      <c r="E290" s="66">
        <v>127.44</v>
      </c>
      <c r="F290" s="67">
        <v>0</v>
      </c>
      <c r="G290" s="68">
        <f t="shared" si="12"/>
        <v>0</v>
      </c>
      <c r="H290" s="66">
        <v>127.44</v>
      </c>
      <c r="I290" s="69">
        <v>0</v>
      </c>
      <c r="J290" s="68">
        <f t="shared" si="13"/>
        <v>0</v>
      </c>
      <c r="K290" s="71">
        <v>0</v>
      </c>
      <c r="L290" s="66">
        <v>127.44</v>
      </c>
      <c r="M290" s="72">
        <f t="shared" si="14"/>
        <v>0</v>
      </c>
    </row>
    <row r="291" spans="1:13" s="9" customFormat="1" ht="12.75" x14ac:dyDescent="0.2">
      <c r="A291" s="79">
        <v>44448</v>
      </c>
      <c r="B291" s="6" t="s">
        <v>35</v>
      </c>
      <c r="C291" s="7" t="s">
        <v>391</v>
      </c>
      <c r="D291" s="8" t="s">
        <v>290</v>
      </c>
      <c r="E291" s="66">
        <v>1191.8</v>
      </c>
      <c r="F291" s="67">
        <v>0</v>
      </c>
      <c r="G291" s="68">
        <f t="shared" si="12"/>
        <v>0</v>
      </c>
      <c r="H291" s="66">
        <v>1191.8</v>
      </c>
      <c r="I291" s="69">
        <v>0</v>
      </c>
      <c r="J291" s="68">
        <f t="shared" si="13"/>
        <v>0</v>
      </c>
      <c r="K291" s="71">
        <v>0</v>
      </c>
      <c r="L291" s="66">
        <v>1191.8</v>
      </c>
      <c r="M291" s="72">
        <f t="shared" si="14"/>
        <v>0</v>
      </c>
    </row>
    <row r="292" spans="1:13" s="9" customFormat="1" ht="12.75" x14ac:dyDescent="0.2">
      <c r="A292" s="79">
        <v>44448</v>
      </c>
      <c r="B292" s="6" t="s">
        <v>35</v>
      </c>
      <c r="C292" s="7" t="s">
        <v>390</v>
      </c>
      <c r="D292" s="8" t="s">
        <v>291</v>
      </c>
      <c r="E292" s="66">
        <v>306.8</v>
      </c>
      <c r="F292" s="67">
        <v>0</v>
      </c>
      <c r="G292" s="68">
        <f t="shared" si="12"/>
        <v>0</v>
      </c>
      <c r="H292" s="66">
        <v>306.8</v>
      </c>
      <c r="I292" s="69">
        <v>0</v>
      </c>
      <c r="J292" s="68">
        <f t="shared" si="13"/>
        <v>0</v>
      </c>
      <c r="K292" s="71">
        <v>0</v>
      </c>
      <c r="L292" s="66">
        <v>306.8</v>
      </c>
      <c r="M292" s="72">
        <f t="shared" si="14"/>
        <v>0</v>
      </c>
    </row>
    <row r="293" spans="1:13" s="9" customFormat="1" ht="12.75" x14ac:dyDescent="0.2">
      <c r="A293" s="79">
        <v>44503</v>
      </c>
      <c r="B293" s="6" t="s">
        <v>35</v>
      </c>
      <c r="C293" s="7" t="s">
        <v>389</v>
      </c>
      <c r="D293" s="8" t="s">
        <v>292</v>
      </c>
      <c r="E293" s="66">
        <v>772.9</v>
      </c>
      <c r="F293" s="67">
        <v>0</v>
      </c>
      <c r="G293" s="68">
        <f t="shared" si="12"/>
        <v>0</v>
      </c>
      <c r="H293" s="66">
        <v>772.9</v>
      </c>
      <c r="I293" s="69">
        <v>0</v>
      </c>
      <c r="J293" s="68">
        <f t="shared" si="13"/>
        <v>0</v>
      </c>
      <c r="K293" s="71">
        <v>0</v>
      </c>
      <c r="L293" s="66">
        <v>772.9</v>
      </c>
      <c r="M293" s="72">
        <f t="shared" si="14"/>
        <v>0</v>
      </c>
    </row>
    <row r="294" spans="1:13" s="9" customFormat="1" ht="12.75" x14ac:dyDescent="0.2">
      <c r="A294" s="79">
        <v>44448</v>
      </c>
      <c r="B294" s="6" t="s">
        <v>35</v>
      </c>
      <c r="C294" s="7" t="s">
        <v>388</v>
      </c>
      <c r="D294" s="8" t="s">
        <v>293</v>
      </c>
      <c r="E294" s="66">
        <v>1417.18</v>
      </c>
      <c r="F294" s="67">
        <v>0</v>
      </c>
      <c r="G294" s="68">
        <f t="shared" si="12"/>
        <v>0</v>
      </c>
      <c r="H294" s="66">
        <v>1417.18</v>
      </c>
      <c r="I294" s="69">
        <v>0</v>
      </c>
      <c r="J294" s="68">
        <f t="shared" si="13"/>
        <v>0</v>
      </c>
      <c r="K294" s="71">
        <v>0</v>
      </c>
      <c r="L294" s="66">
        <v>1417.18</v>
      </c>
      <c r="M294" s="72">
        <f t="shared" si="14"/>
        <v>0</v>
      </c>
    </row>
    <row r="295" spans="1:13" s="9" customFormat="1" ht="12.75" x14ac:dyDescent="0.2">
      <c r="A295" s="79">
        <v>44448</v>
      </c>
      <c r="B295" s="6" t="s">
        <v>35</v>
      </c>
      <c r="C295" s="7" t="s">
        <v>645</v>
      </c>
      <c r="D295" s="8" t="s">
        <v>646</v>
      </c>
      <c r="E295" s="66">
        <v>342.2</v>
      </c>
      <c r="F295" s="67">
        <v>0</v>
      </c>
      <c r="G295" s="68">
        <f t="shared" si="12"/>
        <v>0</v>
      </c>
      <c r="H295" s="66">
        <v>342.2</v>
      </c>
      <c r="I295" s="69">
        <v>0</v>
      </c>
      <c r="J295" s="68">
        <f t="shared" si="13"/>
        <v>0</v>
      </c>
      <c r="K295" s="71">
        <v>0</v>
      </c>
      <c r="L295" s="66">
        <v>342.2</v>
      </c>
      <c r="M295" s="72">
        <f t="shared" si="14"/>
        <v>0</v>
      </c>
    </row>
    <row r="296" spans="1:13" s="9" customFormat="1" ht="12.75" x14ac:dyDescent="0.2">
      <c r="A296" s="79">
        <v>44448</v>
      </c>
      <c r="B296" s="6" t="s">
        <v>35</v>
      </c>
      <c r="C296" s="7" t="s">
        <v>387</v>
      </c>
      <c r="D296" s="8" t="s">
        <v>294</v>
      </c>
      <c r="E296" s="66">
        <v>961.7</v>
      </c>
      <c r="F296" s="67">
        <v>0</v>
      </c>
      <c r="G296" s="68">
        <f t="shared" si="12"/>
        <v>0</v>
      </c>
      <c r="H296" s="66">
        <v>961.7</v>
      </c>
      <c r="I296" s="69">
        <v>0</v>
      </c>
      <c r="J296" s="68">
        <f t="shared" si="13"/>
        <v>0</v>
      </c>
      <c r="K296" s="71">
        <v>0</v>
      </c>
      <c r="L296" s="66">
        <v>961.7</v>
      </c>
      <c r="M296" s="72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386</v>
      </c>
      <c r="D297" s="8" t="s">
        <v>295</v>
      </c>
      <c r="E297" s="66">
        <v>654.9</v>
      </c>
      <c r="F297" s="67">
        <v>0</v>
      </c>
      <c r="G297" s="68">
        <f t="shared" si="12"/>
        <v>0</v>
      </c>
      <c r="H297" s="66">
        <v>654.9</v>
      </c>
      <c r="I297" s="69">
        <v>0</v>
      </c>
      <c r="J297" s="68">
        <f t="shared" si="13"/>
        <v>0</v>
      </c>
      <c r="K297" s="71">
        <v>0</v>
      </c>
      <c r="L297" s="66">
        <v>654.9</v>
      </c>
      <c r="M297" s="72">
        <f t="shared" si="14"/>
        <v>0</v>
      </c>
    </row>
    <row r="298" spans="1:13" s="9" customFormat="1" ht="12.75" x14ac:dyDescent="0.2">
      <c r="A298" s="79">
        <v>44448</v>
      </c>
      <c r="B298" s="81" t="s">
        <v>35</v>
      </c>
      <c r="C298" s="7" t="s">
        <v>647</v>
      </c>
      <c r="D298" s="8" t="s">
        <v>648</v>
      </c>
      <c r="E298" s="66">
        <v>1416</v>
      </c>
      <c r="F298" s="67">
        <v>0</v>
      </c>
      <c r="G298" s="68">
        <f t="shared" si="12"/>
        <v>0</v>
      </c>
      <c r="H298" s="66">
        <v>1416</v>
      </c>
      <c r="I298" s="69">
        <v>0</v>
      </c>
      <c r="J298" s="68">
        <f t="shared" si="13"/>
        <v>0</v>
      </c>
      <c r="K298" s="71">
        <v>0</v>
      </c>
      <c r="L298" s="66">
        <v>1416</v>
      </c>
      <c r="M298" s="72">
        <f t="shared" si="14"/>
        <v>0</v>
      </c>
    </row>
    <row r="299" spans="1:13" s="9" customFormat="1" ht="12.75" x14ac:dyDescent="0.2">
      <c r="A299" s="79">
        <v>44448</v>
      </c>
      <c r="B299" s="6" t="s">
        <v>35</v>
      </c>
      <c r="C299" s="7" t="s">
        <v>649</v>
      </c>
      <c r="D299" s="8" t="s">
        <v>650</v>
      </c>
      <c r="E299" s="66">
        <v>6572.6</v>
      </c>
      <c r="F299" s="67">
        <v>0</v>
      </c>
      <c r="G299" s="68">
        <f t="shared" si="12"/>
        <v>0</v>
      </c>
      <c r="H299" s="66">
        <v>6572.6</v>
      </c>
      <c r="I299" s="69">
        <v>0</v>
      </c>
      <c r="J299" s="68">
        <f t="shared" si="13"/>
        <v>0</v>
      </c>
      <c r="K299" s="71">
        <v>0</v>
      </c>
      <c r="L299" s="66">
        <v>6572.6</v>
      </c>
      <c r="M299" s="72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651</v>
      </c>
      <c r="D300" s="8" t="s">
        <v>652</v>
      </c>
      <c r="E300" s="66">
        <v>3138.8</v>
      </c>
      <c r="F300" s="67">
        <v>0</v>
      </c>
      <c r="G300" s="68">
        <f t="shared" si="12"/>
        <v>0</v>
      </c>
      <c r="H300" s="66">
        <v>3138.8</v>
      </c>
      <c r="I300" s="69">
        <v>0</v>
      </c>
      <c r="J300" s="68">
        <f t="shared" si="13"/>
        <v>0</v>
      </c>
      <c r="K300" s="71">
        <v>0</v>
      </c>
      <c r="L300" s="66">
        <v>3138.8</v>
      </c>
      <c r="M300" s="72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385</v>
      </c>
      <c r="D301" s="8" t="s">
        <v>296</v>
      </c>
      <c r="E301" s="66">
        <v>6726</v>
      </c>
      <c r="F301" s="67">
        <v>0</v>
      </c>
      <c r="G301" s="68">
        <f t="shared" si="12"/>
        <v>0</v>
      </c>
      <c r="H301" s="66">
        <v>6726</v>
      </c>
      <c r="I301" s="69">
        <v>0</v>
      </c>
      <c r="J301" s="68">
        <f t="shared" si="13"/>
        <v>0</v>
      </c>
      <c r="K301" s="71">
        <v>0</v>
      </c>
      <c r="L301" s="66">
        <v>6726</v>
      </c>
      <c r="M301" s="72">
        <f t="shared" si="14"/>
        <v>0</v>
      </c>
    </row>
    <row r="302" spans="1:13" s="9" customFormat="1" ht="12.75" x14ac:dyDescent="0.2">
      <c r="A302" s="79">
        <v>44448</v>
      </c>
      <c r="B302" s="6" t="s">
        <v>35</v>
      </c>
      <c r="C302" s="7" t="s">
        <v>653</v>
      </c>
      <c r="D302" s="8" t="s">
        <v>654</v>
      </c>
      <c r="E302" s="66">
        <v>18054</v>
      </c>
      <c r="F302" s="67">
        <v>0</v>
      </c>
      <c r="G302" s="68">
        <f t="shared" si="12"/>
        <v>0</v>
      </c>
      <c r="H302" s="66">
        <v>18054</v>
      </c>
      <c r="I302" s="69">
        <v>0</v>
      </c>
      <c r="J302" s="68">
        <f t="shared" si="13"/>
        <v>0</v>
      </c>
      <c r="K302" s="71">
        <v>0</v>
      </c>
      <c r="L302" s="66">
        <v>18054</v>
      </c>
      <c r="M302" s="72">
        <f t="shared" si="14"/>
        <v>0</v>
      </c>
    </row>
    <row r="303" spans="1:13" s="9" customFormat="1" ht="12.75" x14ac:dyDescent="0.2">
      <c r="A303" s="79">
        <v>44477</v>
      </c>
      <c r="B303" s="6" t="s">
        <v>32</v>
      </c>
      <c r="C303" s="7" t="s">
        <v>655</v>
      </c>
      <c r="D303" s="8" t="s">
        <v>656</v>
      </c>
      <c r="E303" s="66">
        <v>377.6</v>
      </c>
      <c r="F303" s="67">
        <v>0</v>
      </c>
      <c r="G303" s="68">
        <f t="shared" si="12"/>
        <v>0</v>
      </c>
      <c r="H303" s="66">
        <v>377.6</v>
      </c>
      <c r="I303" s="69">
        <v>0</v>
      </c>
      <c r="J303" s="68">
        <f t="shared" si="13"/>
        <v>0</v>
      </c>
      <c r="K303" s="71">
        <v>0</v>
      </c>
      <c r="L303" s="66">
        <v>377.6</v>
      </c>
      <c r="M303" s="72">
        <f t="shared" si="14"/>
        <v>0</v>
      </c>
    </row>
    <row r="304" spans="1:13" s="9" customFormat="1" ht="12.75" x14ac:dyDescent="0.2">
      <c r="A304" s="79">
        <v>44477</v>
      </c>
      <c r="B304" s="6" t="s">
        <v>32</v>
      </c>
      <c r="C304" s="7" t="s">
        <v>384</v>
      </c>
      <c r="D304" s="8" t="s">
        <v>309</v>
      </c>
      <c r="E304" s="66">
        <v>3124.64</v>
      </c>
      <c r="F304" s="67">
        <v>1</v>
      </c>
      <c r="G304" s="68">
        <f t="shared" si="12"/>
        <v>3124.64</v>
      </c>
      <c r="H304" s="66">
        <v>3124.64</v>
      </c>
      <c r="I304" s="69">
        <v>0</v>
      </c>
      <c r="J304" s="68">
        <f t="shared" si="13"/>
        <v>0</v>
      </c>
      <c r="K304" s="71">
        <v>0</v>
      </c>
      <c r="L304" s="66">
        <v>3124.64</v>
      </c>
      <c r="M304" s="72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383</v>
      </c>
      <c r="D305" s="8" t="s">
        <v>310</v>
      </c>
      <c r="E305" s="66">
        <v>43.62</v>
      </c>
      <c r="F305" s="67">
        <v>3</v>
      </c>
      <c r="G305" s="68">
        <f t="shared" si="12"/>
        <v>130.85999999999999</v>
      </c>
      <c r="H305" s="66">
        <v>43.62</v>
      </c>
      <c r="I305" s="69">
        <v>3</v>
      </c>
      <c r="J305" s="68">
        <f t="shared" si="13"/>
        <v>130.85999999999999</v>
      </c>
      <c r="K305" s="71">
        <v>3</v>
      </c>
      <c r="L305" s="66">
        <v>43.62</v>
      </c>
      <c r="M305" s="72">
        <f t="shared" si="14"/>
        <v>130.85999999999999</v>
      </c>
    </row>
    <row r="306" spans="1:13" s="9" customFormat="1" ht="12.75" x14ac:dyDescent="0.2">
      <c r="A306" s="5">
        <v>44645</v>
      </c>
      <c r="B306" s="6" t="s">
        <v>124</v>
      </c>
      <c r="C306" s="7" t="s">
        <v>382</v>
      </c>
      <c r="D306" s="8" t="s">
        <v>311</v>
      </c>
      <c r="E306" s="66">
        <v>469.1</v>
      </c>
      <c r="F306" s="67">
        <v>10</v>
      </c>
      <c r="G306" s="68">
        <f t="shared" si="12"/>
        <v>4691</v>
      </c>
      <c r="H306" s="66">
        <v>469.1</v>
      </c>
      <c r="I306" s="69">
        <v>10</v>
      </c>
      <c r="J306" s="68">
        <f t="shared" si="13"/>
        <v>4691</v>
      </c>
      <c r="K306" s="71">
        <v>10</v>
      </c>
      <c r="L306" s="66">
        <v>469.1</v>
      </c>
      <c r="M306" s="72">
        <f t="shared" si="14"/>
        <v>4691</v>
      </c>
    </row>
    <row r="307" spans="1:13" s="9" customFormat="1" ht="12.75" x14ac:dyDescent="0.2">
      <c r="A307" s="79">
        <v>44477</v>
      </c>
      <c r="B307" s="6" t="s">
        <v>173</v>
      </c>
      <c r="C307" s="7" t="s">
        <v>381</v>
      </c>
      <c r="D307" s="8" t="s">
        <v>312</v>
      </c>
      <c r="E307" s="66">
        <v>91</v>
      </c>
      <c r="F307" s="67">
        <v>5</v>
      </c>
      <c r="G307" s="68">
        <f t="shared" si="12"/>
        <v>455</v>
      </c>
      <c r="H307" s="66">
        <v>91</v>
      </c>
      <c r="I307" s="69">
        <v>0</v>
      </c>
      <c r="J307" s="68">
        <f t="shared" si="13"/>
        <v>0</v>
      </c>
      <c r="K307" s="71">
        <v>0</v>
      </c>
      <c r="L307" s="66">
        <v>91</v>
      </c>
      <c r="M307" s="72">
        <f t="shared" si="14"/>
        <v>0</v>
      </c>
    </row>
    <row r="308" spans="1:13" s="9" customFormat="1" ht="12.75" x14ac:dyDescent="0.2">
      <c r="A308" s="5">
        <v>44645</v>
      </c>
      <c r="B308" s="6" t="s">
        <v>361</v>
      </c>
      <c r="C308" s="7" t="s">
        <v>380</v>
      </c>
      <c r="D308" s="8" t="s">
        <v>784</v>
      </c>
      <c r="E308" s="66">
        <v>22.42</v>
      </c>
      <c r="F308" s="67">
        <v>13</v>
      </c>
      <c r="G308" s="68">
        <f t="shared" si="12"/>
        <v>291.46000000000004</v>
      </c>
      <c r="H308" s="66">
        <v>22.42</v>
      </c>
      <c r="I308" s="69">
        <v>13</v>
      </c>
      <c r="J308" s="68">
        <f t="shared" si="13"/>
        <v>291.46000000000004</v>
      </c>
      <c r="K308" s="71">
        <v>12</v>
      </c>
      <c r="L308" s="66">
        <v>22.42</v>
      </c>
      <c r="M308" s="72">
        <f t="shared" si="14"/>
        <v>269.04000000000002</v>
      </c>
    </row>
    <row r="309" spans="1:13" s="9" customFormat="1" ht="12.75" x14ac:dyDescent="0.2">
      <c r="A309" s="5">
        <v>44645</v>
      </c>
      <c r="B309" s="6" t="s">
        <v>361</v>
      </c>
      <c r="C309" s="7" t="s">
        <v>657</v>
      </c>
      <c r="D309" s="8" t="s">
        <v>785</v>
      </c>
      <c r="E309" s="66">
        <v>17.97</v>
      </c>
      <c r="F309" s="67">
        <v>68</v>
      </c>
      <c r="G309" s="68">
        <f t="shared" si="12"/>
        <v>1221.96</v>
      </c>
      <c r="H309" s="66">
        <v>17.97</v>
      </c>
      <c r="I309" s="69">
        <v>68</v>
      </c>
      <c r="J309" s="68">
        <f t="shared" si="13"/>
        <v>1221.96</v>
      </c>
      <c r="K309" s="71">
        <v>67</v>
      </c>
      <c r="L309" s="66">
        <v>17.97</v>
      </c>
      <c r="M309" s="72">
        <f t="shared" si="14"/>
        <v>1203.99</v>
      </c>
    </row>
    <row r="310" spans="1:13" s="9" customFormat="1" ht="12.75" x14ac:dyDescent="0.2">
      <c r="A310" s="5">
        <v>44645</v>
      </c>
      <c r="B310" s="6" t="s">
        <v>35</v>
      </c>
      <c r="C310" s="7" t="s">
        <v>659</v>
      </c>
      <c r="D310" s="8" t="s">
        <v>658</v>
      </c>
      <c r="E310" s="66">
        <v>78</v>
      </c>
      <c r="F310" s="67">
        <v>12</v>
      </c>
      <c r="G310" s="68">
        <f t="shared" si="12"/>
        <v>936</v>
      </c>
      <c r="H310" s="66">
        <v>78</v>
      </c>
      <c r="I310" s="69">
        <v>12</v>
      </c>
      <c r="J310" s="68">
        <f t="shared" si="13"/>
        <v>936</v>
      </c>
      <c r="K310" s="71">
        <v>12</v>
      </c>
      <c r="L310" s="66">
        <v>78</v>
      </c>
      <c r="M310" s="72">
        <f t="shared" si="14"/>
        <v>936</v>
      </c>
    </row>
    <row r="311" spans="1:13" s="9" customFormat="1" ht="12.75" x14ac:dyDescent="0.2">
      <c r="A311" s="5">
        <v>44645</v>
      </c>
      <c r="B311" s="6" t="s">
        <v>35</v>
      </c>
      <c r="C311" s="7" t="s">
        <v>379</v>
      </c>
      <c r="D311" s="8" t="s">
        <v>660</v>
      </c>
      <c r="E311" s="66">
        <v>26.58</v>
      </c>
      <c r="F311" s="67">
        <v>12</v>
      </c>
      <c r="G311" s="68">
        <f t="shared" si="12"/>
        <v>318.95999999999998</v>
      </c>
      <c r="H311" s="66">
        <v>26.58</v>
      </c>
      <c r="I311" s="69">
        <v>12</v>
      </c>
      <c r="J311" s="68">
        <f t="shared" si="13"/>
        <v>318.95999999999998</v>
      </c>
      <c r="K311" s="71">
        <v>12</v>
      </c>
      <c r="L311" s="66">
        <v>26.58</v>
      </c>
      <c r="M311" s="72">
        <f t="shared" si="14"/>
        <v>318.95999999999998</v>
      </c>
    </row>
    <row r="312" spans="1:13" s="9" customFormat="1" ht="12.75" x14ac:dyDescent="0.2">
      <c r="A312" s="5">
        <v>44487</v>
      </c>
      <c r="B312" s="6" t="s">
        <v>361</v>
      </c>
      <c r="C312" s="7" t="s">
        <v>378</v>
      </c>
      <c r="D312" s="8" t="s">
        <v>313</v>
      </c>
      <c r="E312" s="66">
        <v>159</v>
      </c>
      <c r="F312" s="67">
        <v>15</v>
      </c>
      <c r="G312" s="68">
        <f t="shared" si="12"/>
        <v>2385</v>
      </c>
      <c r="H312" s="66">
        <v>159</v>
      </c>
      <c r="I312" s="69">
        <v>15</v>
      </c>
      <c r="J312" s="68">
        <f t="shared" si="13"/>
        <v>2385</v>
      </c>
      <c r="K312" s="71">
        <v>15</v>
      </c>
      <c r="L312" s="66">
        <v>159</v>
      </c>
      <c r="M312" s="72">
        <f t="shared" si="14"/>
        <v>2385</v>
      </c>
    </row>
    <row r="313" spans="1:13" s="9" customFormat="1" ht="12.75" x14ac:dyDescent="0.2">
      <c r="A313" s="5">
        <v>44487</v>
      </c>
      <c r="B313" s="6" t="s">
        <v>35</v>
      </c>
      <c r="C313" s="7" t="s">
        <v>377</v>
      </c>
      <c r="D313" s="8" t="s">
        <v>315</v>
      </c>
      <c r="E313" s="66">
        <v>20</v>
      </c>
      <c r="F313" s="67">
        <v>54</v>
      </c>
      <c r="G313" s="68">
        <f t="shared" si="12"/>
        <v>1080</v>
      </c>
      <c r="H313" s="66">
        <v>20</v>
      </c>
      <c r="I313" s="69">
        <v>52</v>
      </c>
      <c r="J313" s="68">
        <f t="shared" si="13"/>
        <v>1040</v>
      </c>
      <c r="K313" s="71">
        <v>52</v>
      </c>
      <c r="L313" s="66">
        <v>20</v>
      </c>
      <c r="M313" s="72">
        <f t="shared" si="14"/>
        <v>1040</v>
      </c>
    </row>
    <row r="314" spans="1:13" s="9" customFormat="1" ht="12.75" x14ac:dyDescent="0.2">
      <c r="A314" s="5">
        <v>44123</v>
      </c>
      <c r="B314" s="6" t="s">
        <v>35</v>
      </c>
      <c r="C314" s="7" t="s">
        <v>376</v>
      </c>
      <c r="D314" s="8" t="s">
        <v>317</v>
      </c>
      <c r="E314" s="66">
        <v>20</v>
      </c>
      <c r="F314" s="67">
        <v>59</v>
      </c>
      <c r="G314" s="68">
        <f t="shared" si="12"/>
        <v>1180</v>
      </c>
      <c r="H314" s="66">
        <v>20</v>
      </c>
      <c r="I314" s="69">
        <v>59</v>
      </c>
      <c r="J314" s="68">
        <f t="shared" si="13"/>
        <v>1180</v>
      </c>
      <c r="K314" s="71">
        <v>59</v>
      </c>
      <c r="L314" s="66">
        <v>20</v>
      </c>
      <c r="M314" s="72">
        <f t="shared" si="14"/>
        <v>1180</v>
      </c>
    </row>
    <row r="315" spans="1:13" s="9" customFormat="1" ht="12.75" x14ac:dyDescent="0.2">
      <c r="A315" s="5">
        <v>44281</v>
      </c>
      <c r="B315" s="6" t="s">
        <v>35</v>
      </c>
      <c r="C315" s="7" t="s">
        <v>375</v>
      </c>
      <c r="D315" s="8" t="s">
        <v>319</v>
      </c>
      <c r="E315" s="66">
        <v>3805.5</v>
      </c>
      <c r="F315" s="67">
        <v>8</v>
      </c>
      <c r="G315" s="68">
        <f t="shared" si="12"/>
        <v>30444</v>
      </c>
      <c r="H315" s="66">
        <v>3805.5</v>
      </c>
      <c r="I315" s="69">
        <v>8</v>
      </c>
      <c r="J315" s="68">
        <f t="shared" si="13"/>
        <v>30444</v>
      </c>
      <c r="K315" s="71">
        <v>8</v>
      </c>
      <c r="L315" s="66">
        <v>3805.5</v>
      </c>
      <c r="M315" s="72">
        <f t="shared" si="14"/>
        <v>30444</v>
      </c>
    </row>
    <row r="316" spans="1:13" s="9" customFormat="1" ht="12.75" x14ac:dyDescent="0.2">
      <c r="A316" s="79" t="s">
        <v>884</v>
      </c>
      <c r="B316" s="6" t="s">
        <v>17</v>
      </c>
      <c r="C316" s="7" t="s">
        <v>374</v>
      </c>
      <c r="D316" s="8" t="s">
        <v>321</v>
      </c>
      <c r="E316" s="66">
        <v>3.89</v>
      </c>
      <c r="F316" s="67">
        <v>17</v>
      </c>
      <c r="G316" s="68">
        <f t="shared" si="12"/>
        <v>66.13</v>
      </c>
      <c r="H316" s="66">
        <v>3.89</v>
      </c>
      <c r="I316" s="69">
        <v>12</v>
      </c>
      <c r="J316" s="68">
        <f t="shared" si="13"/>
        <v>46.68</v>
      </c>
      <c r="K316" s="71">
        <v>10</v>
      </c>
      <c r="L316" s="66">
        <v>3.89</v>
      </c>
      <c r="M316" s="72">
        <f t="shared" si="14"/>
        <v>38.9</v>
      </c>
    </row>
    <row r="317" spans="1:13" s="9" customFormat="1" ht="12.75" x14ac:dyDescent="0.2">
      <c r="A317" s="5">
        <v>44487</v>
      </c>
      <c r="B317" s="6" t="s">
        <v>13</v>
      </c>
      <c r="C317" s="7" t="s">
        <v>661</v>
      </c>
      <c r="D317" s="8" t="s">
        <v>323</v>
      </c>
      <c r="E317" s="66">
        <v>106.2</v>
      </c>
      <c r="F317" s="67">
        <v>5</v>
      </c>
      <c r="G317" s="68">
        <f t="shared" si="12"/>
        <v>531</v>
      </c>
      <c r="H317" s="66">
        <v>106.2</v>
      </c>
      <c r="I317" s="69">
        <v>5</v>
      </c>
      <c r="J317" s="68">
        <f t="shared" si="13"/>
        <v>531</v>
      </c>
      <c r="K317" s="71">
        <v>5</v>
      </c>
      <c r="L317" s="66">
        <v>106.2</v>
      </c>
      <c r="M317" s="72">
        <f t="shared" si="14"/>
        <v>531</v>
      </c>
    </row>
    <row r="318" spans="1:13" s="9" customFormat="1" ht="12.75" x14ac:dyDescent="0.2">
      <c r="A318" s="79">
        <v>44487</v>
      </c>
      <c r="B318" s="6" t="s">
        <v>885</v>
      </c>
      <c r="C318" s="7" t="s">
        <v>373</v>
      </c>
      <c r="D318" s="8" t="s">
        <v>662</v>
      </c>
      <c r="E318" s="66">
        <v>702.1</v>
      </c>
      <c r="F318" s="67">
        <v>0</v>
      </c>
      <c r="G318" s="68">
        <f t="shared" si="12"/>
        <v>0</v>
      </c>
      <c r="H318" s="66">
        <v>702.1</v>
      </c>
      <c r="I318" s="69">
        <v>0</v>
      </c>
      <c r="J318" s="68">
        <f t="shared" si="13"/>
        <v>0</v>
      </c>
      <c r="K318" s="71">
        <v>0</v>
      </c>
      <c r="L318" s="66">
        <v>702.1</v>
      </c>
      <c r="M318" s="72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372</v>
      </c>
      <c r="D319" s="8" t="s">
        <v>325</v>
      </c>
      <c r="E319" s="66">
        <v>141.6</v>
      </c>
      <c r="F319" s="67">
        <v>4</v>
      </c>
      <c r="G319" s="68">
        <f t="shared" si="12"/>
        <v>566.4</v>
      </c>
      <c r="H319" s="66">
        <v>141.6</v>
      </c>
      <c r="I319" s="69">
        <v>2</v>
      </c>
      <c r="J319" s="68">
        <f t="shared" si="13"/>
        <v>283.2</v>
      </c>
      <c r="K319" s="71">
        <v>2</v>
      </c>
      <c r="L319" s="66">
        <v>141.6</v>
      </c>
      <c r="M319" s="72">
        <f t="shared" si="14"/>
        <v>283.2</v>
      </c>
    </row>
    <row r="320" spans="1:13" s="9" customFormat="1" ht="12.75" x14ac:dyDescent="0.2">
      <c r="A320" s="5">
        <v>44487</v>
      </c>
      <c r="B320" s="6" t="s">
        <v>13</v>
      </c>
      <c r="C320" s="7" t="s">
        <v>371</v>
      </c>
      <c r="D320" s="8" t="s">
        <v>327</v>
      </c>
      <c r="E320" s="66">
        <v>1150.5</v>
      </c>
      <c r="F320" s="67">
        <v>3</v>
      </c>
      <c r="G320" s="68">
        <f t="shared" si="12"/>
        <v>3451.5</v>
      </c>
      <c r="H320" s="66">
        <v>1150.5</v>
      </c>
      <c r="I320" s="69">
        <v>3</v>
      </c>
      <c r="J320" s="68">
        <f t="shared" si="13"/>
        <v>3451.5</v>
      </c>
      <c r="K320" s="71">
        <v>3</v>
      </c>
      <c r="L320" s="66">
        <v>1150.5</v>
      </c>
      <c r="M320" s="72">
        <f t="shared" si="14"/>
        <v>3451.5</v>
      </c>
    </row>
    <row r="321" spans="1:13" s="9" customFormat="1" ht="12.75" x14ac:dyDescent="0.2">
      <c r="A321" s="5">
        <v>44526</v>
      </c>
      <c r="B321" s="6" t="s">
        <v>13</v>
      </c>
      <c r="C321" s="7" t="s">
        <v>370</v>
      </c>
      <c r="D321" s="8" t="s">
        <v>332</v>
      </c>
      <c r="E321" s="66">
        <v>2110</v>
      </c>
      <c r="F321" s="67">
        <v>0</v>
      </c>
      <c r="G321" s="68">
        <f t="shared" si="12"/>
        <v>0</v>
      </c>
      <c r="H321" s="66">
        <v>2110</v>
      </c>
      <c r="I321" s="69">
        <v>0</v>
      </c>
      <c r="J321" s="68">
        <f t="shared" si="13"/>
        <v>0</v>
      </c>
      <c r="K321" s="71">
        <v>0</v>
      </c>
      <c r="L321" s="66">
        <v>2110</v>
      </c>
      <c r="M321" s="72">
        <f t="shared" si="14"/>
        <v>0</v>
      </c>
    </row>
    <row r="322" spans="1:13" s="9" customFormat="1" ht="12.75" x14ac:dyDescent="0.2">
      <c r="A322" s="79">
        <v>44503</v>
      </c>
      <c r="B322" s="6" t="s">
        <v>10</v>
      </c>
      <c r="C322" s="7" t="s">
        <v>369</v>
      </c>
      <c r="D322" s="8" t="s">
        <v>334</v>
      </c>
      <c r="E322" s="66">
        <v>2.58</v>
      </c>
      <c r="F322" s="67">
        <v>0</v>
      </c>
      <c r="G322" s="68">
        <f t="shared" si="12"/>
        <v>0</v>
      </c>
      <c r="H322" s="66">
        <v>2.58</v>
      </c>
      <c r="I322" s="69">
        <v>0</v>
      </c>
      <c r="J322" s="68">
        <f t="shared" si="13"/>
        <v>0</v>
      </c>
      <c r="K322" s="71">
        <v>0</v>
      </c>
      <c r="L322" s="66">
        <v>2.58</v>
      </c>
      <c r="M322" s="72">
        <f t="shared" si="14"/>
        <v>0</v>
      </c>
    </row>
    <row r="323" spans="1:13" s="9" customFormat="1" ht="12.75" x14ac:dyDescent="0.2">
      <c r="A323" s="79">
        <v>44503</v>
      </c>
      <c r="B323" s="6" t="s">
        <v>10</v>
      </c>
      <c r="C323" s="7" t="s">
        <v>368</v>
      </c>
      <c r="D323" s="8" t="s">
        <v>336</v>
      </c>
      <c r="E323" s="66">
        <v>13.15</v>
      </c>
      <c r="F323" s="67">
        <v>0</v>
      </c>
      <c r="G323" s="68">
        <f t="shared" si="12"/>
        <v>0</v>
      </c>
      <c r="H323" s="66">
        <v>13.15</v>
      </c>
      <c r="I323" s="69">
        <v>0</v>
      </c>
      <c r="J323" s="68">
        <f t="shared" si="13"/>
        <v>0</v>
      </c>
      <c r="K323" s="71">
        <v>0</v>
      </c>
      <c r="L323" s="66">
        <v>13.15</v>
      </c>
      <c r="M323" s="72">
        <f t="shared" si="14"/>
        <v>0</v>
      </c>
    </row>
    <row r="324" spans="1:13" s="9" customFormat="1" ht="12.75" x14ac:dyDescent="0.2">
      <c r="A324" s="79">
        <v>44503</v>
      </c>
      <c r="B324" s="6" t="s">
        <v>10</v>
      </c>
      <c r="C324" s="7" t="s">
        <v>367</v>
      </c>
      <c r="D324" s="8" t="s">
        <v>338</v>
      </c>
      <c r="E324" s="66">
        <v>55.8</v>
      </c>
      <c r="F324" s="67">
        <v>0</v>
      </c>
      <c r="G324" s="68">
        <f t="shared" si="12"/>
        <v>0</v>
      </c>
      <c r="H324" s="66">
        <v>55.8</v>
      </c>
      <c r="I324" s="69">
        <v>0</v>
      </c>
      <c r="J324" s="68">
        <f t="shared" si="13"/>
        <v>0</v>
      </c>
      <c r="K324" s="71">
        <v>0</v>
      </c>
      <c r="L324" s="66">
        <v>55.8</v>
      </c>
      <c r="M324" s="72">
        <f t="shared" si="14"/>
        <v>0</v>
      </c>
    </row>
    <row r="325" spans="1:13" s="9" customFormat="1" ht="12.75" x14ac:dyDescent="0.2">
      <c r="A325" s="79">
        <v>44503</v>
      </c>
      <c r="B325" s="6" t="s">
        <v>10</v>
      </c>
      <c r="C325" s="7" t="s">
        <v>366</v>
      </c>
      <c r="D325" s="8" t="s">
        <v>339</v>
      </c>
      <c r="E325" s="66">
        <v>8.4499999999999993</v>
      </c>
      <c r="F325" s="67">
        <v>76</v>
      </c>
      <c r="G325" s="68">
        <f t="shared" si="12"/>
        <v>642.19999999999993</v>
      </c>
      <c r="H325" s="66">
        <v>8.4499999999999993</v>
      </c>
      <c r="I325" s="69">
        <v>74</v>
      </c>
      <c r="J325" s="68">
        <f t="shared" si="13"/>
        <v>625.29999999999995</v>
      </c>
      <c r="K325" s="71">
        <v>72</v>
      </c>
      <c r="L325" s="66">
        <v>8.4499999999999993</v>
      </c>
      <c r="M325" s="72">
        <f t="shared" si="14"/>
        <v>608.4</v>
      </c>
    </row>
    <row r="326" spans="1:13" s="9" customFormat="1" ht="12.75" x14ac:dyDescent="0.2">
      <c r="A326" s="79">
        <v>44503</v>
      </c>
      <c r="B326" s="6" t="s">
        <v>10</v>
      </c>
      <c r="C326" s="7" t="s">
        <v>365</v>
      </c>
      <c r="D326" s="8" t="s">
        <v>341</v>
      </c>
      <c r="E326" s="66">
        <v>850</v>
      </c>
      <c r="F326" s="67">
        <v>4</v>
      </c>
      <c r="G326" s="68">
        <f t="shared" si="12"/>
        <v>3400</v>
      </c>
      <c r="H326" s="66">
        <v>850</v>
      </c>
      <c r="I326" s="69">
        <v>4</v>
      </c>
      <c r="J326" s="68">
        <f t="shared" si="13"/>
        <v>3400</v>
      </c>
      <c r="K326" s="71">
        <v>4</v>
      </c>
      <c r="L326" s="66">
        <v>850</v>
      </c>
      <c r="M326" s="72">
        <f t="shared" si="14"/>
        <v>3400</v>
      </c>
    </row>
    <row r="327" spans="1:13" s="9" customFormat="1" ht="12.75" x14ac:dyDescent="0.2">
      <c r="A327" s="79">
        <v>44503</v>
      </c>
      <c r="B327" s="6" t="s">
        <v>16</v>
      </c>
      <c r="C327" s="7" t="s">
        <v>364</v>
      </c>
      <c r="D327" s="8" t="s">
        <v>344</v>
      </c>
      <c r="E327" s="66">
        <v>2527.56</v>
      </c>
      <c r="F327" s="67">
        <v>0</v>
      </c>
      <c r="G327" s="68">
        <f t="shared" si="12"/>
        <v>0</v>
      </c>
      <c r="H327" s="66">
        <v>2527.56</v>
      </c>
      <c r="I327" s="69">
        <v>0</v>
      </c>
      <c r="J327" s="68">
        <f t="shared" si="13"/>
        <v>0</v>
      </c>
      <c r="K327" s="71">
        <v>0</v>
      </c>
      <c r="L327" s="66">
        <v>2527.56</v>
      </c>
      <c r="M327" s="72">
        <f t="shared" si="14"/>
        <v>0</v>
      </c>
    </row>
    <row r="328" spans="1:13" s="9" customFormat="1" ht="12.75" x14ac:dyDescent="0.2">
      <c r="A328" s="79">
        <v>44544</v>
      </c>
      <c r="B328" s="6" t="s">
        <v>16</v>
      </c>
      <c r="C328" s="7" t="s">
        <v>663</v>
      </c>
      <c r="D328" s="8" t="s">
        <v>346</v>
      </c>
      <c r="E328" s="66">
        <v>42.48</v>
      </c>
      <c r="F328" s="67">
        <v>0</v>
      </c>
      <c r="G328" s="68">
        <f t="shared" si="12"/>
        <v>0</v>
      </c>
      <c r="H328" s="66">
        <v>42.48</v>
      </c>
      <c r="I328" s="69">
        <v>0</v>
      </c>
      <c r="J328" s="68">
        <f t="shared" si="13"/>
        <v>0</v>
      </c>
      <c r="K328" s="71">
        <v>0</v>
      </c>
      <c r="L328" s="66">
        <v>42.48</v>
      </c>
      <c r="M328" s="72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665</v>
      </c>
      <c r="D329" s="8" t="s">
        <v>664</v>
      </c>
      <c r="E329" s="66">
        <v>130.97999999999999</v>
      </c>
      <c r="F329" s="67">
        <v>0</v>
      </c>
      <c r="G329" s="68">
        <f t="shared" si="12"/>
        <v>0</v>
      </c>
      <c r="H329" s="66">
        <v>130.97999999999999</v>
      </c>
      <c r="I329" s="69">
        <v>0</v>
      </c>
      <c r="J329" s="68">
        <f t="shared" si="13"/>
        <v>0</v>
      </c>
      <c r="K329" s="71">
        <v>0</v>
      </c>
      <c r="L329" s="66">
        <v>130.97999999999999</v>
      </c>
      <c r="M329" s="72">
        <f t="shared" si="14"/>
        <v>0</v>
      </c>
    </row>
    <row r="330" spans="1:13" s="9" customFormat="1" ht="12.75" x14ac:dyDescent="0.2">
      <c r="A330" s="79">
        <v>44544</v>
      </c>
      <c r="B330" s="6" t="s">
        <v>16</v>
      </c>
      <c r="C330" s="7" t="s">
        <v>363</v>
      </c>
      <c r="D330" s="8" t="s">
        <v>666</v>
      </c>
      <c r="E330" s="66">
        <v>132.16</v>
      </c>
      <c r="F330" s="67">
        <v>0</v>
      </c>
      <c r="G330" s="68">
        <f t="shared" si="12"/>
        <v>0</v>
      </c>
      <c r="H330" s="66">
        <v>132.16</v>
      </c>
      <c r="I330" s="69">
        <v>0</v>
      </c>
      <c r="J330" s="68">
        <f t="shared" si="13"/>
        <v>0</v>
      </c>
      <c r="K330" s="71">
        <v>0</v>
      </c>
      <c r="L330" s="66">
        <v>132.16</v>
      </c>
      <c r="M330" s="72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667</v>
      </c>
      <c r="D331" s="8" t="s">
        <v>348</v>
      </c>
      <c r="E331" s="66">
        <v>297.36</v>
      </c>
      <c r="F331" s="67">
        <v>4</v>
      </c>
      <c r="G331" s="68">
        <f t="shared" si="12"/>
        <v>1189.44</v>
      </c>
      <c r="H331" s="66">
        <v>297.36</v>
      </c>
      <c r="I331" s="69">
        <v>4</v>
      </c>
      <c r="J331" s="68">
        <f t="shared" si="13"/>
        <v>1189.44</v>
      </c>
      <c r="K331" s="71">
        <v>4</v>
      </c>
      <c r="L331" s="66">
        <v>297.36</v>
      </c>
      <c r="M331" s="72">
        <f t="shared" si="14"/>
        <v>1189.44</v>
      </c>
    </row>
    <row r="332" spans="1:13" s="9" customFormat="1" ht="12.75" x14ac:dyDescent="0.2">
      <c r="A332" s="5">
        <v>44645</v>
      </c>
      <c r="B332" s="6" t="s">
        <v>35</v>
      </c>
      <c r="C332" s="7" t="s">
        <v>362</v>
      </c>
      <c r="D332" s="8" t="s">
        <v>786</v>
      </c>
      <c r="E332" s="66">
        <v>40.119999999999997</v>
      </c>
      <c r="F332" s="67">
        <v>9</v>
      </c>
      <c r="G332" s="68">
        <f t="shared" si="12"/>
        <v>361.08</v>
      </c>
      <c r="H332" s="66">
        <v>40.119999999999997</v>
      </c>
      <c r="I332" s="69">
        <v>8</v>
      </c>
      <c r="J332" s="68">
        <f t="shared" si="13"/>
        <v>320.95999999999998</v>
      </c>
      <c r="K332" s="71">
        <v>8</v>
      </c>
      <c r="L332" s="66">
        <v>40.119999999999997</v>
      </c>
      <c r="M332" s="72">
        <f t="shared" si="14"/>
        <v>320.95999999999998</v>
      </c>
    </row>
    <row r="333" spans="1:13" s="9" customFormat="1" ht="12.75" x14ac:dyDescent="0.2">
      <c r="A333" s="5">
        <v>44645</v>
      </c>
      <c r="B333" s="6" t="s">
        <v>35</v>
      </c>
      <c r="C333" s="7" t="s">
        <v>360</v>
      </c>
      <c r="D333" s="8" t="s">
        <v>787</v>
      </c>
      <c r="E333" s="66">
        <v>8.26</v>
      </c>
      <c r="F333" s="67">
        <v>9</v>
      </c>
      <c r="G333" s="68">
        <f t="shared" ref="G333:G412" si="15">E333*F333</f>
        <v>74.34</v>
      </c>
      <c r="H333" s="66">
        <v>8.26</v>
      </c>
      <c r="I333" s="69">
        <v>9</v>
      </c>
      <c r="J333" s="68">
        <f t="shared" si="13"/>
        <v>74.34</v>
      </c>
      <c r="K333" s="71">
        <v>9</v>
      </c>
      <c r="L333" s="66">
        <v>8.26</v>
      </c>
      <c r="M333" s="72">
        <f t="shared" si="14"/>
        <v>74.34</v>
      </c>
    </row>
    <row r="334" spans="1:13" s="9" customFormat="1" ht="12.75" x14ac:dyDescent="0.2">
      <c r="A334" s="5">
        <v>44645</v>
      </c>
      <c r="B334" s="6" t="s">
        <v>35</v>
      </c>
      <c r="C334" s="7" t="s">
        <v>359</v>
      </c>
      <c r="D334" s="8" t="s">
        <v>788</v>
      </c>
      <c r="E334" s="66">
        <v>18.88</v>
      </c>
      <c r="F334" s="67">
        <v>9</v>
      </c>
      <c r="G334" s="68">
        <f t="shared" si="15"/>
        <v>169.92</v>
      </c>
      <c r="H334" s="66">
        <v>18.88</v>
      </c>
      <c r="I334" s="69">
        <v>8</v>
      </c>
      <c r="J334" s="68">
        <f t="shared" si="13"/>
        <v>151.04</v>
      </c>
      <c r="K334" s="71">
        <v>8</v>
      </c>
      <c r="L334" s="66">
        <v>18.88</v>
      </c>
      <c r="M334" s="72">
        <f t="shared" ref="M334:M412" si="16">+K334*L334</f>
        <v>151.04</v>
      </c>
    </row>
    <row r="335" spans="1:13" s="9" customFormat="1" ht="12.75" x14ac:dyDescent="0.2">
      <c r="A335" s="5">
        <v>44645</v>
      </c>
      <c r="B335" s="6" t="s">
        <v>35</v>
      </c>
      <c r="C335" s="7" t="s">
        <v>358</v>
      </c>
      <c r="D335" s="8" t="s">
        <v>313</v>
      </c>
      <c r="E335" s="66">
        <v>56.64</v>
      </c>
      <c r="F335" s="67">
        <v>48</v>
      </c>
      <c r="G335" s="68">
        <f t="shared" si="15"/>
        <v>2718.7200000000003</v>
      </c>
      <c r="H335" s="66">
        <v>56.64</v>
      </c>
      <c r="I335" s="69">
        <v>48</v>
      </c>
      <c r="J335" s="68">
        <f t="shared" si="13"/>
        <v>2718.7200000000003</v>
      </c>
      <c r="K335" s="71">
        <v>48</v>
      </c>
      <c r="L335" s="66">
        <v>56.64</v>
      </c>
      <c r="M335" s="72">
        <f t="shared" si="16"/>
        <v>2718.7200000000003</v>
      </c>
    </row>
    <row r="336" spans="1:13" s="9" customFormat="1" ht="12.75" x14ac:dyDescent="0.2">
      <c r="A336" s="79">
        <v>44544</v>
      </c>
      <c r="B336" s="6" t="s">
        <v>35</v>
      </c>
      <c r="C336" s="7" t="s">
        <v>357</v>
      </c>
      <c r="D336" s="8" t="s">
        <v>668</v>
      </c>
      <c r="E336" s="66">
        <v>6785</v>
      </c>
      <c r="F336" s="67">
        <v>0</v>
      </c>
      <c r="G336" s="68">
        <f t="shared" si="15"/>
        <v>0</v>
      </c>
      <c r="H336" s="66">
        <v>6785</v>
      </c>
      <c r="I336" s="69">
        <v>0</v>
      </c>
      <c r="J336" s="68">
        <f t="shared" si="13"/>
        <v>0</v>
      </c>
      <c r="K336" s="71">
        <v>0</v>
      </c>
      <c r="L336" s="66">
        <v>6785</v>
      </c>
      <c r="M336" s="72">
        <f t="shared" si="16"/>
        <v>0</v>
      </c>
    </row>
    <row r="337" spans="1:13" s="9" customFormat="1" ht="12.75" x14ac:dyDescent="0.2">
      <c r="A337" s="5">
        <v>44544</v>
      </c>
      <c r="B337" s="6" t="s">
        <v>361</v>
      </c>
      <c r="C337" s="7" t="s">
        <v>669</v>
      </c>
      <c r="D337" s="8" t="s">
        <v>349</v>
      </c>
      <c r="E337" s="66">
        <v>2507.5</v>
      </c>
      <c r="F337" s="67">
        <v>4</v>
      </c>
      <c r="G337" s="68">
        <f t="shared" si="15"/>
        <v>10030</v>
      </c>
      <c r="H337" s="66">
        <v>2507.5</v>
      </c>
      <c r="I337" s="69">
        <v>4</v>
      </c>
      <c r="J337" s="68">
        <f t="shared" si="13"/>
        <v>10030</v>
      </c>
      <c r="K337" s="71">
        <v>4</v>
      </c>
      <c r="L337" s="66">
        <v>2507.5</v>
      </c>
      <c r="M337" s="72">
        <f t="shared" si="16"/>
        <v>10030</v>
      </c>
    </row>
    <row r="338" spans="1:13" s="9" customFormat="1" ht="12.75" x14ac:dyDescent="0.2">
      <c r="A338" s="5">
        <v>44645</v>
      </c>
      <c r="B338" s="6" t="s">
        <v>361</v>
      </c>
      <c r="C338" s="7" t="s">
        <v>671</v>
      </c>
      <c r="D338" s="8" t="s">
        <v>350</v>
      </c>
      <c r="E338" s="66">
        <v>2419</v>
      </c>
      <c r="F338" s="67">
        <v>3</v>
      </c>
      <c r="G338" s="68">
        <f t="shared" si="15"/>
        <v>7257</v>
      </c>
      <c r="H338" s="66">
        <v>2419</v>
      </c>
      <c r="I338" s="69">
        <v>3</v>
      </c>
      <c r="J338" s="68">
        <f t="shared" si="13"/>
        <v>7257</v>
      </c>
      <c r="K338" s="71">
        <v>3</v>
      </c>
      <c r="L338" s="66">
        <v>2419</v>
      </c>
      <c r="M338" s="72">
        <f t="shared" si="16"/>
        <v>7257</v>
      </c>
    </row>
    <row r="339" spans="1:13" s="9" customFormat="1" ht="12.75" x14ac:dyDescent="0.2">
      <c r="A339" s="5">
        <v>44544</v>
      </c>
      <c r="B339" s="6" t="s">
        <v>32</v>
      </c>
      <c r="C339" s="7" t="s">
        <v>673</v>
      </c>
      <c r="D339" s="8" t="s">
        <v>351</v>
      </c>
      <c r="E339" s="66">
        <v>413</v>
      </c>
      <c r="F339" s="67">
        <v>4</v>
      </c>
      <c r="G339" s="68">
        <f t="shared" si="15"/>
        <v>1652</v>
      </c>
      <c r="H339" s="66">
        <v>413</v>
      </c>
      <c r="I339" s="69">
        <v>4</v>
      </c>
      <c r="J339" s="68">
        <f t="shared" si="13"/>
        <v>1652</v>
      </c>
      <c r="K339" s="71">
        <v>4</v>
      </c>
      <c r="L339" s="66">
        <v>413</v>
      </c>
      <c r="M339" s="72">
        <f t="shared" si="16"/>
        <v>1652</v>
      </c>
    </row>
    <row r="340" spans="1:13" s="9" customFormat="1" ht="12.75" x14ac:dyDescent="0.2">
      <c r="A340" s="5">
        <v>44645</v>
      </c>
      <c r="B340" s="6" t="s">
        <v>32</v>
      </c>
      <c r="C340" s="7" t="s">
        <v>675</v>
      </c>
      <c r="D340" s="8" t="s">
        <v>352</v>
      </c>
      <c r="E340" s="66">
        <v>177</v>
      </c>
      <c r="F340" s="67">
        <v>3</v>
      </c>
      <c r="G340" s="68">
        <f t="shared" si="15"/>
        <v>531</v>
      </c>
      <c r="H340" s="66">
        <v>177</v>
      </c>
      <c r="I340" s="69">
        <v>1</v>
      </c>
      <c r="J340" s="68">
        <f t="shared" si="13"/>
        <v>177</v>
      </c>
      <c r="K340" s="71">
        <v>1</v>
      </c>
      <c r="L340" s="66">
        <v>177</v>
      </c>
      <c r="M340" s="72">
        <f t="shared" si="16"/>
        <v>177</v>
      </c>
    </row>
    <row r="341" spans="1:13" s="9" customFormat="1" ht="12.75" x14ac:dyDescent="0.2">
      <c r="A341" s="5">
        <v>44671</v>
      </c>
      <c r="B341" s="6" t="s">
        <v>17</v>
      </c>
      <c r="C341" s="7" t="s">
        <v>677</v>
      </c>
      <c r="D341" s="8" t="s">
        <v>353</v>
      </c>
      <c r="E341" s="66">
        <v>239.69</v>
      </c>
      <c r="F341" s="67">
        <v>64</v>
      </c>
      <c r="G341" s="68">
        <f t="shared" si="15"/>
        <v>15340.16</v>
      </c>
      <c r="H341" s="66">
        <v>239.69</v>
      </c>
      <c r="I341" s="69">
        <v>0</v>
      </c>
      <c r="J341" s="68">
        <f t="shared" si="13"/>
        <v>0</v>
      </c>
      <c r="K341" s="71">
        <v>0</v>
      </c>
      <c r="L341" s="66">
        <v>239.69</v>
      </c>
      <c r="M341" s="72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679</v>
      </c>
      <c r="D342" s="8" t="s">
        <v>670</v>
      </c>
      <c r="E342" s="66">
        <v>436.6</v>
      </c>
      <c r="F342" s="67">
        <v>10</v>
      </c>
      <c r="G342" s="68">
        <f t="shared" si="15"/>
        <v>4366</v>
      </c>
      <c r="H342" s="66">
        <v>436.6</v>
      </c>
      <c r="I342" s="69">
        <v>0</v>
      </c>
      <c r="J342" s="68">
        <f t="shared" si="13"/>
        <v>0</v>
      </c>
      <c r="K342" s="71">
        <v>0</v>
      </c>
      <c r="L342" s="66">
        <v>436.6</v>
      </c>
      <c r="M342" s="72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681</v>
      </c>
      <c r="D343" s="8" t="s">
        <v>672</v>
      </c>
      <c r="E343" s="66">
        <v>78.67</v>
      </c>
      <c r="F343" s="67">
        <v>48</v>
      </c>
      <c r="G343" s="68">
        <f t="shared" si="15"/>
        <v>3776.16</v>
      </c>
      <c r="H343" s="66">
        <v>78.67</v>
      </c>
      <c r="I343" s="69">
        <v>0</v>
      </c>
      <c r="J343" s="68">
        <f t="shared" si="13"/>
        <v>0</v>
      </c>
      <c r="K343" s="71">
        <v>0</v>
      </c>
      <c r="L343" s="66">
        <v>78.67</v>
      </c>
      <c r="M343" s="72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683</v>
      </c>
      <c r="D344" s="8" t="s">
        <v>674</v>
      </c>
      <c r="E344" s="66">
        <v>495.6</v>
      </c>
      <c r="F344" s="67">
        <v>10</v>
      </c>
      <c r="G344" s="68">
        <f t="shared" si="15"/>
        <v>4956</v>
      </c>
      <c r="H344" s="66">
        <v>495.6</v>
      </c>
      <c r="I344" s="69">
        <v>0</v>
      </c>
      <c r="J344" s="68">
        <f t="shared" si="13"/>
        <v>0</v>
      </c>
      <c r="K344" s="71">
        <v>0</v>
      </c>
      <c r="L344" s="66">
        <v>495.6</v>
      </c>
      <c r="M344" s="72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685</v>
      </c>
      <c r="D345" s="8" t="s">
        <v>676</v>
      </c>
      <c r="E345" s="66">
        <v>216.33</v>
      </c>
      <c r="F345" s="67">
        <v>24</v>
      </c>
      <c r="G345" s="68">
        <f t="shared" si="15"/>
        <v>5191.92</v>
      </c>
      <c r="H345" s="66">
        <v>216.33</v>
      </c>
      <c r="I345" s="69">
        <v>0</v>
      </c>
      <c r="J345" s="68">
        <f t="shared" si="13"/>
        <v>0</v>
      </c>
      <c r="K345" s="71">
        <v>0</v>
      </c>
      <c r="L345" s="66">
        <v>216.33</v>
      </c>
      <c r="M345" s="72">
        <f t="shared" si="16"/>
        <v>0</v>
      </c>
    </row>
    <row r="346" spans="1:13" s="9" customFormat="1" ht="12.75" x14ac:dyDescent="0.2">
      <c r="A346" s="79">
        <v>44545</v>
      </c>
      <c r="B346" s="6" t="s">
        <v>886</v>
      </c>
      <c r="C346" s="7" t="s">
        <v>687</v>
      </c>
      <c r="D346" s="8" t="s">
        <v>678</v>
      </c>
      <c r="E346" s="66">
        <v>513.29999999999995</v>
      </c>
      <c r="F346" s="67">
        <v>0</v>
      </c>
      <c r="G346" s="68">
        <f t="shared" si="15"/>
        <v>0</v>
      </c>
      <c r="H346" s="66">
        <v>513.29999999999995</v>
      </c>
      <c r="I346" s="69">
        <v>0</v>
      </c>
      <c r="J346" s="68">
        <f t="shared" si="13"/>
        <v>0</v>
      </c>
      <c r="K346" s="71">
        <v>0</v>
      </c>
      <c r="L346" s="66">
        <v>513.29999999999995</v>
      </c>
      <c r="M346" s="72">
        <f t="shared" si="16"/>
        <v>0</v>
      </c>
    </row>
    <row r="347" spans="1:13" s="9" customFormat="1" ht="12.75" x14ac:dyDescent="0.2">
      <c r="A347" s="79">
        <v>44545</v>
      </c>
      <c r="B347" s="6" t="s">
        <v>886</v>
      </c>
      <c r="C347" s="7" t="s">
        <v>689</v>
      </c>
      <c r="D347" s="8" t="s">
        <v>680</v>
      </c>
      <c r="E347" s="66">
        <v>531</v>
      </c>
      <c r="F347" s="67">
        <v>0</v>
      </c>
      <c r="G347" s="68">
        <f t="shared" si="15"/>
        <v>0</v>
      </c>
      <c r="H347" s="66">
        <v>531</v>
      </c>
      <c r="I347" s="69">
        <v>0</v>
      </c>
      <c r="J347" s="68">
        <f t="shared" si="13"/>
        <v>0</v>
      </c>
      <c r="K347" s="71">
        <v>0</v>
      </c>
      <c r="L347" s="66">
        <v>531</v>
      </c>
      <c r="M347" s="72">
        <f t="shared" si="16"/>
        <v>0</v>
      </c>
    </row>
    <row r="348" spans="1:13" s="9" customFormat="1" ht="12.75" x14ac:dyDescent="0.2">
      <c r="A348" s="79">
        <v>44545</v>
      </c>
      <c r="B348" s="6" t="s">
        <v>886</v>
      </c>
      <c r="C348" s="7" t="s">
        <v>691</v>
      </c>
      <c r="D348" s="8" t="s">
        <v>682</v>
      </c>
      <c r="E348" s="66">
        <v>531</v>
      </c>
      <c r="F348" s="67">
        <v>0</v>
      </c>
      <c r="G348" s="68">
        <f t="shared" si="15"/>
        <v>0</v>
      </c>
      <c r="H348" s="66">
        <v>531</v>
      </c>
      <c r="I348" s="69">
        <v>0</v>
      </c>
      <c r="J348" s="68">
        <f t="shared" si="13"/>
        <v>0</v>
      </c>
      <c r="K348" s="71">
        <v>0</v>
      </c>
      <c r="L348" s="66">
        <v>531</v>
      </c>
      <c r="M348" s="72">
        <f t="shared" si="16"/>
        <v>0</v>
      </c>
    </row>
    <row r="349" spans="1:13" s="9" customFormat="1" ht="12.75" x14ac:dyDescent="0.2">
      <c r="A349" s="79">
        <v>44545</v>
      </c>
      <c r="B349" s="6" t="s">
        <v>886</v>
      </c>
      <c r="C349" s="7" t="s">
        <v>693</v>
      </c>
      <c r="D349" s="8" t="s">
        <v>684</v>
      </c>
      <c r="E349" s="66">
        <v>590</v>
      </c>
      <c r="F349" s="67">
        <v>0</v>
      </c>
      <c r="G349" s="68">
        <f t="shared" si="15"/>
        <v>0</v>
      </c>
      <c r="H349" s="66">
        <v>590</v>
      </c>
      <c r="I349" s="69">
        <v>0</v>
      </c>
      <c r="J349" s="68">
        <f t="shared" si="13"/>
        <v>0</v>
      </c>
      <c r="K349" s="71">
        <v>0</v>
      </c>
      <c r="L349" s="66">
        <v>590</v>
      </c>
      <c r="M349" s="72">
        <f t="shared" si="16"/>
        <v>0</v>
      </c>
    </row>
    <row r="350" spans="1:13" s="9" customFormat="1" ht="12.75" x14ac:dyDescent="0.2">
      <c r="A350" s="79">
        <v>44545</v>
      </c>
      <c r="B350" s="6" t="s">
        <v>886</v>
      </c>
      <c r="C350" s="7" t="s">
        <v>695</v>
      </c>
      <c r="D350" s="8" t="s">
        <v>686</v>
      </c>
      <c r="E350" s="66">
        <v>590</v>
      </c>
      <c r="F350" s="67">
        <v>0</v>
      </c>
      <c r="G350" s="68">
        <f t="shared" si="15"/>
        <v>0</v>
      </c>
      <c r="H350" s="66">
        <v>590</v>
      </c>
      <c r="I350" s="69">
        <v>0</v>
      </c>
      <c r="J350" s="68">
        <f t="shared" si="13"/>
        <v>0</v>
      </c>
      <c r="K350" s="71">
        <v>0</v>
      </c>
      <c r="L350" s="66">
        <v>590</v>
      </c>
      <c r="M350" s="72">
        <f t="shared" si="16"/>
        <v>0</v>
      </c>
    </row>
    <row r="351" spans="1:13" s="9" customFormat="1" ht="12.75" x14ac:dyDescent="0.2">
      <c r="A351" s="79">
        <v>44545</v>
      </c>
      <c r="B351" s="6" t="s">
        <v>886</v>
      </c>
      <c r="C351" s="7" t="s">
        <v>697</v>
      </c>
      <c r="D351" s="8" t="s">
        <v>688</v>
      </c>
      <c r="E351" s="66">
        <v>1416</v>
      </c>
      <c r="F351" s="67">
        <v>0</v>
      </c>
      <c r="G351" s="68">
        <f t="shared" si="15"/>
        <v>0</v>
      </c>
      <c r="H351" s="66">
        <v>1416</v>
      </c>
      <c r="I351" s="69">
        <v>0</v>
      </c>
      <c r="J351" s="68">
        <f t="shared" si="13"/>
        <v>0</v>
      </c>
      <c r="K351" s="71">
        <v>0</v>
      </c>
      <c r="L351" s="66">
        <v>1416</v>
      </c>
      <c r="M351" s="72">
        <f t="shared" si="16"/>
        <v>0</v>
      </c>
    </row>
    <row r="352" spans="1:13" s="9" customFormat="1" ht="12.75" x14ac:dyDescent="0.2">
      <c r="A352" s="79">
        <v>44545</v>
      </c>
      <c r="B352" s="6" t="s">
        <v>886</v>
      </c>
      <c r="C352" s="7" t="s">
        <v>699</v>
      </c>
      <c r="D352" s="8" t="s">
        <v>690</v>
      </c>
      <c r="E352" s="66">
        <v>236</v>
      </c>
      <c r="F352" s="67">
        <v>0</v>
      </c>
      <c r="G352" s="68">
        <f t="shared" si="15"/>
        <v>0</v>
      </c>
      <c r="H352" s="66">
        <v>236</v>
      </c>
      <c r="I352" s="69">
        <v>0</v>
      </c>
      <c r="J352" s="68">
        <f t="shared" si="13"/>
        <v>0</v>
      </c>
      <c r="K352" s="71">
        <v>0</v>
      </c>
      <c r="L352" s="66">
        <v>236</v>
      </c>
      <c r="M352" s="72">
        <f t="shared" si="16"/>
        <v>0</v>
      </c>
    </row>
    <row r="353" spans="1:13" s="9" customFormat="1" ht="12.75" x14ac:dyDescent="0.2">
      <c r="A353" s="79">
        <v>44545</v>
      </c>
      <c r="B353" s="6" t="s">
        <v>886</v>
      </c>
      <c r="C353" s="7" t="s">
        <v>701</v>
      </c>
      <c r="D353" s="8" t="s">
        <v>692</v>
      </c>
      <c r="E353" s="66">
        <v>224.2</v>
      </c>
      <c r="F353" s="67">
        <v>0</v>
      </c>
      <c r="G353" s="68">
        <f t="shared" si="15"/>
        <v>0</v>
      </c>
      <c r="H353" s="66">
        <v>224.2</v>
      </c>
      <c r="I353" s="69">
        <v>0</v>
      </c>
      <c r="J353" s="68">
        <f t="shared" si="13"/>
        <v>0</v>
      </c>
      <c r="K353" s="71">
        <v>0</v>
      </c>
      <c r="L353" s="66">
        <v>224.2</v>
      </c>
      <c r="M353" s="72">
        <f t="shared" si="16"/>
        <v>0</v>
      </c>
    </row>
    <row r="354" spans="1:13" s="9" customFormat="1" ht="12.75" x14ac:dyDescent="0.2">
      <c r="A354" s="79">
        <v>44453</v>
      </c>
      <c r="B354" s="6" t="s">
        <v>887</v>
      </c>
      <c r="C354" s="7" t="s">
        <v>704</v>
      </c>
      <c r="D354" s="8" t="s">
        <v>694</v>
      </c>
      <c r="E354" s="66">
        <v>135.69999999999999</v>
      </c>
      <c r="F354" s="67">
        <v>0</v>
      </c>
      <c r="G354" s="68">
        <f t="shared" si="15"/>
        <v>0</v>
      </c>
      <c r="H354" s="66">
        <v>135.69999999999999</v>
      </c>
      <c r="I354" s="69">
        <v>0</v>
      </c>
      <c r="J354" s="68">
        <f t="shared" si="13"/>
        <v>0</v>
      </c>
      <c r="K354" s="71">
        <v>0</v>
      </c>
      <c r="L354" s="66">
        <v>135.69999999999999</v>
      </c>
      <c r="M354" s="72">
        <f t="shared" si="16"/>
        <v>0</v>
      </c>
    </row>
    <row r="355" spans="1:13" s="9" customFormat="1" ht="12.75" x14ac:dyDescent="0.2">
      <c r="A355" s="79">
        <v>44453</v>
      </c>
      <c r="B355" s="6" t="s">
        <v>887</v>
      </c>
      <c r="C355" s="7" t="s">
        <v>706</v>
      </c>
      <c r="D355" s="8" t="s">
        <v>696</v>
      </c>
      <c r="E355" s="66">
        <v>129.80000000000001</v>
      </c>
      <c r="F355" s="67">
        <v>0</v>
      </c>
      <c r="G355" s="68">
        <f t="shared" si="15"/>
        <v>0</v>
      </c>
      <c r="H355" s="66">
        <v>129.80000000000001</v>
      </c>
      <c r="I355" s="69">
        <v>0</v>
      </c>
      <c r="J355" s="68">
        <f t="shared" si="13"/>
        <v>0</v>
      </c>
      <c r="K355" s="71">
        <v>0</v>
      </c>
      <c r="L355" s="66">
        <v>129.80000000000001</v>
      </c>
      <c r="M355" s="72">
        <f t="shared" si="16"/>
        <v>0</v>
      </c>
    </row>
    <row r="356" spans="1:13" s="9" customFormat="1" ht="12.75" x14ac:dyDescent="0.2">
      <c r="A356" s="79">
        <v>44453</v>
      </c>
      <c r="B356" s="6" t="s">
        <v>887</v>
      </c>
      <c r="C356" s="7" t="s">
        <v>708</v>
      </c>
      <c r="D356" s="8" t="s">
        <v>698</v>
      </c>
      <c r="E356" s="66">
        <v>5.9</v>
      </c>
      <c r="F356" s="67">
        <v>0</v>
      </c>
      <c r="G356" s="68">
        <f t="shared" si="15"/>
        <v>0</v>
      </c>
      <c r="H356" s="66">
        <v>5.9</v>
      </c>
      <c r="I356" s="69">
        <v>0</v>
      </c>
      <c r="J356" s="68">
        <f t="shared" si="13"/>
        <v>0</v>
      </c>
      <c r="K356" s="71">
        <v>0</v>
      </c>
      <c r="L356" s="66">
        <v>5.9</v>
      </c>
      <c r="M356" s="72">
        <f t="shared" si="16"/>
        <v>0</v>
      </c>
    </row>
    <row r="357" spans="1:13" s="9" customFormat="1" ht="12.75" x14ac:dyDescent="0.2">
      <c r="A357" s="79">
        <v>44453</v>
      </c>
      <c r="B357" s="6" t="s">
        <v>887</v>
      </c>
      <c r="C357" s="7" t="s">
        <v>710</v>
      </c>
      <c r="D357" s="8" t="s">
        <v>700</v>
      </c>
      <c r="E357" s="66">
        <v>2.36</v>
      </c>
      <c r="F357" s="67">
        <v>0</v>
      </c>
      <c r="G357" s="68">
        <f t="shared" si="15"/>
        <v>0</v>
      </c>
      <c r="H357" s="66">
        <v>2.36</v>
      </c>
      <c r="I357" s="69">
        <v>0</v>
      </c>
      <c r="J357" s="68">
        <f t="shared" si="13"/>
        <v>0</v>
      </c>
      <c r="K357" s="71">
        <v>0</v>
      </c>
      <c r="L357" s="66">
        <v>2.36</v>
      </c>
      <c r="M357" s="72">
        <f t="shared" si="16"/>
        <v>0</v>
      </c>
    </row>
    <row r="358" spans="1:13" s="9" customFormat="1" ht="12.75" x14ac:dyDescent="0.2">
      <c r="A358" s="79">
        <v>44453</v>
      </c>
      <c r="B358" s="6" t="s">
        <v>887</v>
      </c>
      <c r="C358" s="7" t="s">
        <v>711</v>
      </c>
      <c r="D358" s="8" t="s">
        <v>702</v>
      </c>
      <c r="E358" s="66">
        <v>147.5</v>
      </c>
      <c r="F358" s="67">
        <v>0</v>
      </c>
      <c r="G358" s="68">
        <f t="shared" si="15"/>
        <v>0</v>
      </c>
      <c r="H358" s="66">
        <v>147.5</v>
      </c>
      <c r="I358" s="69">
        <v>0</v>
      </c>
      <c r="J358" s="68">
        <f t="shared" si="13"/>
        <v>0</v>
      </c>
      <c r="K358" s="71">
        <v>0</v>
      </c>
      <c r="L358" s="66">
        <v>147.5</v>
      </c>
      <c r="M358" s="72">
        <f t="shared" si="16"/>
        <v>0</v>
      </c>
    </row>
    <row r="359" spans="1:13" s="9" customFormat="1" ht="12.75" x14ac:dyDescent="0.2">
      <c r="A359" s="79">
        <v>44453</v>
      </c>
      <c r="B359" s="6" t="s">
        <v>703</v>
      </c>
      <c r="C359" s="7" t="s">
        <v>713</v>
      </c>
      <c r="D359" s="8" t="s">
        <v>705</v>
      </c>
      <c r="E359" s="66">
        <v>6608</v>
      </c>
      <c r="F359" s="67">
        <v>0</v>
      </c>
      <c r="G359" s="68">
        <f t="shared" si="15"/>
        <v>0</v>
      </c>
      <c r="H359" s="66">
        <v>6608</v>
      </c>
      <c r="I359" s="69">
        <v>0</v>
      </c>
      <c r="J359" s="68">
        <f t="shared" si="13"/>
        <v>0</v>
      </c>
      <c r="K359" s="71">
        <v>0</v>
      </c>
      <c r="L359" s="66">
        <v>6608</v>
      </c>
      <c r="M359" s="72">
        <f t="shared" si="16"/>
        <v>0</v>
      </c>
    </row>
    <row r="360" spans="1:13" s="9" customFormat="1" ht="12.75" x14ac:dyDescent="0.2">
      <c r="A360" s="79">
        <v>44453</v>
      </c>
      <c r="B360" s="6" t="s">
        <v>703</v>
      </c>
      <c r="C360" s="7" t="s">
        <v>715</v>
      </c>
      <c r="D360" s="8" t="s">
        <v>707</v>
      </c>
      <c r="E360" s="66">
        <v>1062</v>
      </c>
      <c r="F360" s="67">
        <v>0</v>
      </c>
      <c r="G360" s="68">
        <f t="shared" si="15"/>
        <v>0</v>
      </c>
      <c r="H360" s="66">
        <v>1062</v>
      </c>
      <c r="I360" s="69">
        <v>0</v>
      </c>
      <c r="J360" s="68">
        <f t="shared" si="13"/>
        <v>0</v>
      </c>
      <c r="K360" s="71">
        <v>0</v>
      </c>
      <c r="L360" s="66">
        <v>1062</v>
      </c>
      <c r="M360" s="72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717</v>
      </c>
      <c r="D361" s="8" t="s">
        <v>709</v>
      </c>
      <c r="E361" s="66">
        <v>1652</v>
      </c>
      <c r="F361" s="67">
        <v>0</v>
      </c>
      <c r="G361" s="68">
        <f t="shared" si="15"/>
        <v>0</v>
      </c>
      <c r="H361" s="66">
        <v>1652</v>
      </c>
      <c r="I361" s="69">
        <v>0</v>
      </c>
      <c r="J361" s="68">
        <f t="shared" si="13"/>
        <v>0</v>
      </c>
      <c r="K361" s="71">
        <v>0</v>
      </c>
      <c r="L361" s="66">
        <v>1652</v>
      </c>
      <c r="M361" s="72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719</v>
      </c>
      <c r="D362" s="8" t="s">
        <v>709</v>
      </c>
      <c r="E362" s="66">
        <v>3186</v>
      </c>
      <c r="F362" s="67">
        <v>0</v>
      </c>
      <c r="G362" s="68">
        <f t="shared" si="15"/>
        <v>0</v>
      </c>
      <c r="H362" s="66">
        <v>3186</v>
      </c>
      <c r="I362" s="69">
        <v>0</v>
      </c>
      <c r="J362" s="68">
        <f t="shared" si="13"/>
        <v>0</v>
      </c>
      <c r="K362" s="71">
        <v>0</v>
      </c>
      <c r="L362" s="66">
        <v>3186</v>
      </c>
      <c r="M362" s="72">
        <f t="shared" si="16"/>
        <v>0</v>
      </c>
    </row>
    <row r="363" spans="1:13" s="9" customFormat="1" ht="12.75" x14ac:dyDescent="0.2">
      <c r="A363" s="79">
        <v>44453</v>
      </c>
      <c r="B363" s="6" t="s">
        <v>131</v>
      </c>
      <c r="C363" s="7" t="s">
        <v>721</v>
      </c>
      <c r="D363" s="8" t="s">
        <v>712</v>
      </c>
      <c r="E363" s="66">
        <v>578.20000000000005</v>
      </c>
      <c r="F363" s="67">
        <v>0</v>
      </c>
      <c r="G363" s="68">
        <f t="shared" si="15"/>
        <v>0</v>
      </c>
      <c r="H363" s="66">
        <v>578.20000000000005</v>
      </c>
      <c r="I363" s="69">
        <v>0</v>
      </c>
      <c r="J363" s="68">
        <f t="shared" si="13"/>
        <v>0</v>
      </c>
      <c r="K363" s="71">
        <v>0</v>
      </c>
      <c r="L363" s="66">
        <v>578.20000000000005</v>
      </c>
      <c r="M363" s="72">
        <f t="shared" si="16"/>
        <v>0</v>
      </c>
    </row>
    <row r="364" spans="1:13" s="9" customFormat="1" ht="12.75" x14ac:dyDescent="0.2">
      <c r="A364" s="79">
        <v>44453</v>
      </c>
      <c r="B364" s="6" t="s">
        <v>131</v>
      </c>
      <c r="C364" s="7" t="s">
        <v>723</v>
      </c>
      <c r="D364" s="8" t="s">
        <v>714</v>
      </c>
      <c r="E364" s="66">
        <v>106.2</v>
      </c>
      <c r="F364" s="67">
        <v>0</v>
      </c>
      <c r="G364" s="68">
        <f t="shared" si="15"/>
        <v>0</v>
      </c>
      <c r="H364" s="66">
        <v>106.2</v>
      </c>
      <c r="I364" s="69">
        <v>0</v>
      </c>
      <c r="J364" s="68">
        <f t="shared" si="13"/>
        <v>0</v>
      </c>
      <c r="K364" s="71">
        <v>0</v>
      </c>
      <c r="L364" s="66">
        <v>106.2</v>
      </c>
      <c r="M364" s="72">
        <f t="shared" si="16"/>
        <v>0</v>
      </c>
    </row>
    <row r="365" spans="1:13" s="9" customFormat="1" ht="12.75" x14ac:dyDescent="0.2">
      <c r="A365" s="79">
        <v>44453</v>
      </c>
      <c r="B365" s="6" t="s">
        <v>131</v>
      </c>
      <c r="C365" s="7" t="s">
        <v>725</v>
      </c>
      <c r="D365" s="8" t="s">
        <v>716</v>
      </c>
      <c r="E365" s="66">
        <v>277.3</v>
      </c>
      <c r="F365" s="67">
        <v>0</v>
      </c>
      <c r="G365" s="68">
        <f t="shared" si="15"/>
        <v>0</v>
      </c>
      <c r="H365" s="66">
        <v>277.3</v>
      </c>
      <c r="I365" s="69">
        <v>0</v>
      </c>
      <c r="J365" s="68">
        <f t="shared" si="13"/>
        <v>0</v>
      </c>
      <c r="K365" s="71">
        <v>0</v>
      </c>
      <c r="L365" s="66">
        <v>277.3</v>
      </c>
      <c r="M365" s="72">
        <f t="shared" si="16"/>
        <v>0</v>
      </c>
    </row>
    <row r="366" spans="1:13" s="9" customFormat="1" ht="12.75" x14ac:dyDescent="0.2">
      <c r="A366" s="79">
        <v>44453</v>
      </c>
      <c r="B366" s="6" t="s">
        <v>131</v>
      </c>
      <c r="C366" s="7" t="s">
        <v>727</v>
      </c>
      <c r="D366" s="8" t="s">
        <v>718</v>
      </c>
      <c r="E366" s="66">
        <v>2301</v>
      </c>
      <c r="F366" s="67">
        <v>0</v>
      </c>
      <c r="G366" s="68">
        <f t="shared" si="15"/>
        <v>0</v>
      </c>
      <c r="H366" s="66">
        <v>2301</v>
      </c>
      <c r="I366" s="69">
        <v>0</v>
      </c>
      <c r="J366" s="68">
        <f t="shared" si="13"/>
        <v>0</v>
      </c>
      <c r="K366" s="71">
        <v>0</v>
      </c>
      <c r="L366" s="66">
        <v>2301</v>
      </c>
      <c r="M366" s="72">
        <f t="shared" si="16"/>
        <v>0</v>
      </c>
    </row>
    <row r="367" spans="1:13" s="9" customFormat="1" ht="12.75" x14ac:dyDescent="0.2">
      <c r="A367" s="79">
        <v>44453</v>
      </c>
      <c r="B367" s="6" t="s">
        <v>131</v>
      </c>
      <c r="C367" s="7" t="s">
        <v>729</v>
      </c>
      <c r="D367" s="8" t="s">
        <v>720</v>
      </c>
      <c r="E367" s="66">
        <v>5.9</v>
      </c>
      <c r="F367" s="67">
        <v>0</v>
      </c>
      <c r="G367" s="68">
        <f t="shared" si="15"/>
        <v>0</v>
      </c>
      <c r="H367" s="66">
        <v>5.9</v>
      </c>
      <c r="I367" s="69">
        <v>0</v>
      </c>
      <c r="J367" s="68">
        <f t="shared" si="13"/>
        <v>0</v>
      </c>
      <c r="K367" s="71">
        <v>0</v>
      </c>
      <c r="L367" s="66">
        <v>5.9</v>
      </c>
      <c r="M367" s="72">
        <f t="shared" si="16"/>
        <v>0</v>
      </c>
    </row>
    <row r="368" spans="1:13" s="9" customFormat="1" ht="12.75" x14ac:dyDescent="0.2">
      <c r="A368" s="79">
        <v>44453</v>
      </c>
      <c r="B368" s="6" t="s">
        <v>131</v>
      </c>
      <c r="C368" s="7" t="s">
        <v>731</v>
      </c>
      <c r="D368" s="8" t="s">
        <v>722</v>
      </c>
      <c r="E368" s="66">
        <v>460.2</v>
      </c>
      <c r="F368" s="67">
        <v>0</v>
      </c>
      <c r="G368" s="68">
        <f t="shared" si="15"/>
        <v>0</v>
      </c>
      <c r="H368" s="66">
        <v>460.2</v>
      </c>
      <c r="I368" s="69">
        <v>0</v>
      </c>
      <c r="J368" s="68">
        <f t="shared" si="13"/>
        <v>0</v>
      </c>
      <c r="K368" s="71">
        <v>0</v>
      </c>
      <c r="L368" s="66">
        <v>460.2</v>
      </c>
      <c r="M368" s="72">
        <f t="shared" si="16"/>
        <v>0</v>
      </c>
    </row>
    <row r="369" spans="1:13" s="9" customFormat="1" ht="12.75" x14ac:dyDescent="0.2">
      <c r="A369" s="79">
        <v>44453</v>
      </c>
      <c r="B369" s="6" t="s">
        <v>131</v>
      </c>
      <c r="C369" s="7" t="s">
        <v>733</v>
      </c>
      <c r="D369" s="8" t="s">
        <v>724</v>
      </c>
      <c r="E369" s="66">
        <v>696.2</v>
      </c>
      <c r="F369" s="67">
        <v>0</v>
      </c>
      <c r="G369" s="68">
        <f t="shared" si="15"/>
        <v>0</v>
      </c>
      <c r="H369" s="66">
        <v>696.2</v>
      </c>
      <c r="I369" s="69">
        <v>0</v>
      </c>
      <c r="J369" s="68">
        <f t="shared" si="13"/>
        <v>0</v>
      </c>
      <c r="K369" s="71">
        <v>0</v>
      </c>
      <c r="L369" s="66">
        <v>696.2</v>
      </c>
      <c r="M369" s="72">
        <f t="shared" si="16"/>
        <v>0</v>
      </c>
    </row>
    <row r="370" spans="1:13" s="9" customFormat="1" ht="12.75" x14ac:dyDescent="0.2">
      <c r="A370" s="79">
        <v>44453</v>
      </c>
      <c r="B370" s="6" t="s">
        <v>131</v>
      </c>
      <c r="C370" s="7" t="s">
        <v>735</v>
      </c>
      <c r="D370" s="8" t="s">
        <v>726</v>
      </c>
      <c r="E370" s="66">
        <v>885</v>
      </c>
      <c r="F370" s="67">
        <v>0</v>
      </c>
      <c r="G370" s="68">
        <f t="shared" si="15"/>
        <v>0</v>
      </c>
      <c r="H370" s="66">
        <v>885</v>
      </c>
      <c r="I370" s="69">
        <v>0</v>
      </c>
      <c r="J370" s="68">
        <f t="shared" si="13"/>
        <v>0</v>
      </c>
      <c r="K370" s="71">
        <v>0</v>
      </c>
      <c r="L370" s="66">
        <v>885</v>
      </c>
      <c r="M370" s="72">
        <f t="shared" si="16"/>
        <v>0</v>
      </c>
    </row>
    <row r="371" spans="1:13" s="9" customFormat="1" ht="12.75" x14ac:dyDescent="0.2">
      <c r="A371" s="79">
        <v>44453</v>
      </c>
      <c r="B371" s="6" t="s">
        <v>131</v>
      </c>
      <c r="C371" s="7" t="s">
        <v>737</v>
      </c>
      <c r="D371" s="8" t="s">
        <v>728</v>
      </c>
      <c r="E371" s="66">
        <v>944</v>
      </c>
      <c r="F371" s="67">
        <v>0</v>
      </c>
      <c r="G371" s="68">
        <f t="shared" si="15"/>
        <v>0</v>
      </c>
      <c r="H371" s="66">
        <v>944</v>
      </c>
      <c r="I371" s="69">
        <v>0</v>
      </c>
      <c r="J371" s="68">
        <f t="shared" si="13"/>
        <v>0</v>
      </c>
      <c r="K371" s="71">
        <v>0</v>
      </c>
      <c r="L371" s="66">
        <v>944</v>
      </c>
      <c r="M371" s="72">
        <f t="shared" si="16"/>
        <v>0</v>
      </c>
    </row>
    <row r="372" spans="1:13" s="9" customFormat="1" ht="12.75" x14ac:dyDescent="0.2">
      <c r="A372" s="79">
        <v>44390</v>
      </c>
      <c r="B372" s="6" t="s">
        <v>888</v>
      </c>
      <c r="C372" s="7" t="s">
        <v>739</v>
      </c>
      <c r="D372" s="8" t="s">
        <v>730</v>
      </c>
      <c r="E372" s="66">
        <v>6242</v>
      </c>
      <c r="F372" s="67">
        <v>0</v>
      </c>
      <c r="G372" s="68">
        <f t="shared" si="15"/>
        <v>0</v>
      </c>
      <c r="H372" s="66">
        <v>6242</v>
      </c>
      <c r="I372" s="69">
        <v>0</v>
      </c>
      <c r="J372" s="68">
        <f t="shared" si="13"/>
        <v>0</v>
      </c>
      <c r="K372" s="71">
        <v>0</v>
      </c>
      <c r="L372" s="66">
        <v>6242</v>
      </c>
      <c r="M372" s="72">
        <f t="shared" si="16"/>
        <v>0</v>
      </c>
    </row>
    <row r="373" spans="1:13" s="9" customFormat="1" ht="12.75" x14ac:dyDescent="0.2">
      <c r="A373" s="79">
        <v>44390</v>
      </c>
      <c r="B373" s="6" t="s">
        <v>888</v>
      </c>
      <c r="C373" s="7" t="s">
        <v>741</v>
      </c>
      <c r="D373" s="8" t="s">
        <v>732</v>
      </c>
      <c r="E373" s="66">
        <v>16248</v>
      </c>
      <c r="F373" s="67">
        <v>0</v>
      </c>
      <c r="G373" s="68">
        <f t="shared" si="15"/>
        <v>0</v>
      </c>
      <c r="H373" s="66">
        <v>16248</v>
      </c>
      <c r="I373" s="69">
        <v>0</v>
      </c>
      <c r="J373" s="68">
        <f t="shared" si="13"/>
        <v>0</v>
      </c>
      <c r="K373" s="71">
        <v>0</v>
      </c>
      <c r="L373" s="66">
        <v>16248</v>
      </c>
      <c r="M373" s="72">
        <f t="shared" si="16"/>
        <v>0</v>
      </c>
    </row>
    <row r="374" spans="1:13" s="9" customFormat="1" ht="12.75" x14ac:dyDescent="0.2">
      <c r="A374" s="79">
        <v>44293</v>
      </c>
      <c r="B374" s="6" t="s">
        <v>888</v>
      </c>
      <c r="C374" s="7" t="s">
        <v>743</v>
      </c>
      <c r="D374" s="8" t="s">
        <v>734</v>
      </c>
      <c r="E374" s="66">
        <v>10987.57</v>
      </c>
      <c r="F374" s="67">
        <v>0</v>
      </c>
      <c r="G374" s="68">
        <f t="shared" si="15"/>
        <v>0</v>
      </c>
      <c r="H374" s="66">
        <v>10987.57</v>
      </c>
      <c r="I374" s="69">
        <v>0</v>
      </c>
      <c r="J374" s="68">
        <f t="shared" si="13"/>
        <v>0</v>
      </c>
      <c r="K374" s="71">
        <v>0</v>
      </c>
      <c r="L374" s="66">
        <v>10987.57</v>
      </c>
      <c r="M374" s="72">
        <f t="shared" si="16"/>
        <v>0</v>
      </c>
    </row>
    <row r="375" spans="1:13" s="9" customFormat="1" ht="12.75" x14ac:dyDescent="0.2">
      <c r="A375" s="5">
        <v>44326</v>
      </c>
      <c r="B375" s="6" t="s">
        <v>509</v>
      </c>
      <c r="C375" s="7" t="s">
        <v>356</v>
      </c>
      <c r="D375" s="8" t="s">
        <v>736</v>
      </c>
      <c r="E375" s="66">
        <v>2832</v>
      </c>
      <c r="F375" s="67">
        <v>0</v>
      </c>
      <c r="G375" s="68">
        <f t="shared" si="15"/>
        <v>0</v>
      </c>
      <c r="H375" s="66">
        <v>2832</v>
      </c>
      <c r="I375" s="69">
        <v>0</v>
      </c>
      <c r="J375" s="68">
        <f t="shared" si="13"/>
        <v>0</v>
      </c>
      <c r="K375" s="71">
        <v>0</v>
      </c>
      <c r="L375" s="66">
        <v>2832</v>
      </c>
      <c r="M375" s="72">
        <f t="shared" si="16"/>
        <v>0</v>
      </c>
    </row>
    <row r="376" spans="1:13" s="9" customFormat="1" ht="12.75" x14ac:dyDescent="0.2">
      <c r="A376" s="5">
        <v>44326</v>
      </c>
      <c r="B376" s="6" t="s">
        <v>509</v>
      </c>
      <c r="C376" s="7" t="s">
        <v>745</v>
      </c>
      <c r="D376" s="8" t="s">
        <v>738</v>
      </c>
      <c r="E376" s="66">
        <v>4602</v>
      </c>
      <c r="F376" s="67">
        <v>0</v>
      </c>
      <c r="G376" s="68">
        <f t="shared" si="15"/>
        <v>0</v>
      </c>
      <c r="H376" s="66">
        <v>4602</v>
      </c>
      <c r="I376" s="69">
        <v>0</v>
      </c>
      <c r="J376" s="68">
        <f t="shared" si="13"/>
        <v>0</v>
      </c>
      <c r="K376" s="71">
        <v>0</v>
      </c>
      <c r="L376" s="66">
        <v>4602</v>
      </c>
      <c r="M376" s="72">
        <f t="shared" si="16"/>
        <v>0</v>
      </c>
    </row>
    <row r="377" spans="1:13" s="9" customFormat="1" ht="12.75" x14ac:dyDescent="0.2">
      <c r="A377" s="5">
        <v>44326</v>
      </c>
      <c r="B377" s="6" t="s">
        <v>509</v>
      </c>
      <c r="C377" s="7" t="s">
        <v>747</v>
      </c>
      <c r="D377" s="8" t="s">
        <v>740</v>
      </c>
      <c r="E377" s="66">
        <v>4956</v>
      </c>
      <c r="F377" s="67">
        <v>0</v>
      </c>
      <c r="G377" s="68">
        <f t="shared" si="15"/>
        <v>0</v>
      </c>
      <c r="H377" s="66">
        <v>4956</v>
      </c>
      <c r="I377" s="69">
        <v>0</v>
      </c>
      <c r="J377" s="68">
        <f t="shared" si="13"/>
        <v>0</v>
      </c>
      <c r="K377" s="71">
        <v>0</v>
      </c>
      <c r="L377" s="66">
        <v>4956</v>
      </c>
      <c r="M377" s="72">
        <f t="shared" si="16"/>
        <v>0</v>
      </c>
    </row>
    <row r="378" spans="1:13" s="9" customFormat="1" ht="12.75" x14ac:dyDescent="0.2">
      <c r="A378" s="5">
        <v>44545</v>
      </c>
      <c r="B378" s="6" t="s">
        <v>509</v>
      </c>
      <c r="C378" s="7" t="s">
        <v>789</v>
      </c>
      <c r="D378" s="8" t="s">
        <v>742</v>
      </c>
      <c r="E378" s="66">
        <v>1534</v>
      </c>
      <c r="F378" s="67">
        <v>0</v>
      </c>
      <c r="G378" s="68">
        <f t="shared" si="15"/>
        <v>0</v>
      </c>
      <c r="H378" s="66">
        <v>1534</v>
      </c>
      <c r="I378" s="69">
        <v>0</v>
      </c>
      <c r="J378" s="68">
        <f t="shared" si="13"/>
        <v>0</v>
      </c>
      <c r="K378" s="71">
        <v>0</v>
      </c>
      <c r="L378" s="66">
        <v>1534</v>
      </c>
      <c r="M378" s="72">
        <f t="shared" si="16"/>
        <v>0</v>
      </c>
    </row>
    <row r="379" spans="1:13" s="9" customFormat="1" ht="12.75" x14ac:dyDescent="0.2">
      <c r="A379" s="5">
        <v>44545</v>
      </c>
      <c r="B379" s="6" t="s">
        <v>509</v>
      </c>
      <c r="C379" s="7" t="s">
        <v>790</v>
      </c>
      <c r="D379" s="8" t="s">
        <v>744</v>
      </c>
      <c r="E379" s="66">
        <v>1180</v>
      </c>
      <c r="F379" s="67">
        <v>0</v>
      </c>
      <c r="G379" s="68">
        <f t="shared" si="15"/>
        <v>0</v>
      </c>
      <c r="H379" s="66">
        <v>1180</v>
      </c>
      <c r="I379" s="69">
        <v>0</v>
      </c>
      <c r="J379" s="68">
        <f t="shared" si="13"/>
        <v>0</v>
      </c>
      <c r="K379" s="71">
        <v>0</v>
      </c>
      <c r="L379" s="66">
        <v>1180</v>
      </c>
      <c r="M379" s="72">
        <f t="shared" si="16"/>
        <v>0</v>
      </c>
    </row>
    <row r="380" spans="1:13" s="9" customFormat="1" ht="12.75" x14ac:dyDescent="0.2">
      <c r="A380" s="79">
        <v>44487</v>
      </c>
      <c r="B380" s="6" t="s">
        <v>17</v>
      </c>
      <c r="C380" s="7" t="s">
        <v>791</v>
      </c>
      <c r="D380" s="10" t="s">
        <v>245</v>
      </c>
      <c r="E380" s="66">
        <v>83.29</v>
      </c>
      <c r="F380" s="67">
        <v>91</v>
      </c>
      <c r="G380" s="68">
        <f t="shared" si="15"/>
        <v>7579.39</v>
      </c>
      <c r="H380" s="66">
        <v>106.69</v>
      </c>
      <c r="I380" s="69">
        <v>0</v>
      </c>
      <c r="J380" s="68">
        <f t="shared" si="13"/>
        <v>0</v>
      </c>
      <c r="K380" s="71">
        <v>0</v>
      </c>
      <c r="L380" s="66">
        <v>106.69</v>
      </c>
      <c r="M380" s="72">
        <f t="shared" si="16"/>
        <v>0</v>
      </c>
    </row>
    <row r="381" spans="1:13" s="9" customFormat="1" ht="12.75" x14ac:dyDescent="0.2">
      <c r="A381" s="79">
        <v>44547</v>
      </c>
      <c r="B381" s="6" t="s">
        <v>17</v>
      </c>
      <c r="C381" s="7" t="s">
        <v>792</v>
      </c>
      <c r="D381" s="8" t="s">
        <v>746</v>
      </c>
      <c r="E381" s="66"/>
      <c r="F381" s="67">
        <v>0</v>
      </c>
      <c r="G381" s="68">
        <f t="shared" si="15"/>
        <v>0</v>
      </c>
      <c r="H381" s="66"/>
      <c r="I381" s="69">
        <v>0</v>
      </c>
      <c r="J381" s="68">
        <f t="shared" si="13"/>
        <v>0</v>
      </c>
      <c r="K381" s="71">
        <v>0</v>
      </c>
      <c r="L381" s="66"/>
      <c r="M381" s="72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793</v>
      </c>
      <c r="D382" s="8" t="s">
        <v>87</v>
      </c>
      <c r="E382" s="66">
        <v>115.29</v>
      </c>
      <c r="F382" s="67">
        <v>0</v>
      </c>
      <c r="G382" s="68">
        <f t="shared" si="15"/>
        <v>0</v>
      </c>
      <c r="H382" s="66">
        <v>41.3</v>
      </c>
      <c r="I382" s="69">
        <v>20</v>
      </c>
      <c r="J382" s="68">
        <f t="shared" si="13"/>
        <v>826</v>
      </c>
      <c r="K382" s="71">
        <v>19</v>
      </c>
      <c r="L382" s="66">
        <v>41.3</v>
      </c>
      <c r="M382" s="72">
        <f t="shared" si="16"/>
        <v>784.69999999999993</v>
      </c>
    </row>
    <row r="383" spans="1:13" s="9" customFormat="1" ht="12.75" x14ac:dyDescent="0.2">
      <c r="A383" s="5">
        <v>44657</v>
      </c>
      <c r="B383" s="6" t="s">
        <v>13</v>
      </c>
      <c r="C383" s="7" t="s">
        <v>794</v>
      </c>
      <c r="D383" s="8" t="s">
        <v>795</v>
      </c>
      <c r="E383" s="66">
        <v>23.6</v>
      </c>
      <c r="F383" s="67">
        <v>18</v>
      </c>
      <c r="G383" s="68">
        <f t="shared" si="15"/>
        <v>424.8</v>
      </c>
      <c r="H383" s="66">
        <v>23.6</v>
      </c>
      <c r="I383" s="69">
        <v>16</v>
      </c>
      <c r="J383" s="68">
        <f t="shared" si="13"/>
        <v>377.6</v>
      </c>
      <c r="K383" s="71">
        <v>16</v>
      </c>
      <c r="L383" s="66">
        <v>23.6</v>
      </c>
      <c r="M383" s="72">
        <f t="shared" si="16"/>
        <v>377.6</v>
      </c>
    </row>
    <row r="384" spans="1:13" s="9" customFormat="1" ht="12.75" x14ac:dyDescent="0.2">
      <c r="A384" s="5">
        <v>44657</v>
      </c>
      <c r="B384" s="6" t="s">
        <v>13</v>
      </c>
      <c r="C384" s="7" t="s">
        <v>796</v>
      </c>
      <c r="D384" s="8" t="s">
        <v>797</v>
      </c>
      <c r="E384" s="66">
        <v>118</v>
      </c>
      <c r="F384" s="67">
        <v>12</v>
      </c>
      <c r="G384" s="68">
        <f t="shared" si="15"/>
        <v>1416</v>
      </c>
      <c r="H384" s="66">
        <v>118</v>
      </c>
      <c r="I384" s="69">
        <v>12</v>
      </c>
      <c r="J384" s="68">
        <f t="shared" si="13"/>
        <v>1416</v>
      </c>
      <c r="K384" s="71">
        <v>9</v>
      </c>
      <c r="L384" s="66">
        <v>118</v>
      </c>
      <c r="M384" s="72">
        <f t="shared" si="16"/>
        <v>1062</v>
      </c>
    </row>
    <row r="385" spans="1:13" s="9" customFormat="1" ht="12.75" x14ac:dyDescent="0.2">
      <c r="A385" s="5">
        <v>44657</v>
      </c>
      <c r="B385" s="6" t="s">
        <v>13</v>
      </c>
      <c r="C385" s="7" t="s">
        <v>798</v>
      </c>
      <c r="D385" s="8" t="s">
        <v>799</v>
      </c>
      <c r="E385" s="66">
        <v>118</v>
      </c>
      <c r="F385" s="67">
        <v>4</v>
      </c>
      <c r="G385" s="68">
        <f t="shared" si="15"/>
        <v>472</v>
      </c>
      <c r="H385" s="66">
        <v>118</v>
      </c>
      <c r="I385" s="69">
        <v>2</v>
      </c>
      <c r="J385" s="68">
        <f t="shared" si="13"/>
        <v>236</v>
      </c>
      <c r="K385" s="71">
        <v>1</v>
      </c>
      <c r="L385" s="66">
        <v>118</v>
      </c>
      <c r="M385" s="72">
        <f t="shared" si="16"/>
        <v>118</v>
      </c>
    </row>
    <row r="386" spans="1:13" s="9" customFormat="1" ht="12.75" x14ac:dyDescent="0.2">
      <c r="A386" s="5">
        <v>44657</v>
      </c>
      <c r="B386" s="6" t="s">
        <v>13</v>
      </c>
      <c r="C386" s="7" t="s">
        <v>800</v>
      </c>
      <c r="D386" s="8" t="s">
        <v>889</v>
      </c>
      <c r="E386" s="66">
        <v>295</v>
      </c>
      <c r="F386" s="67">
        <v>4</v>
      </c>
      <c r="G386" s="68">
        <f t="shared" si="15"/>
        <v>1180</v>
      </c>
      <c r="H386" s="66">
        <v>295</v>
      </c>
      <c r="I386" s="69">
        <v>2</v>
      </c>
      <c r="J386" s="68">
        <f t="shared" si="13"/>
        <v>590</v>
      </c>
      <c r="K386" s="71">
        <v>2</v>
      </c>
      <c r="L386" s="66">
        <v>295</v>
      </c>
      <c r="M386" s="72">
        <f t="shared" si="16"/>
        <v>590</v>
      </c>
    </row>
    <row r="387" spans="1:13" s="9" customFormat="1" ht="12.75" x14ac:dyDescent="0.2">
      <c r="A387" s="5">
        <v>44657</v>
      </c>
      <c r="B387" s="6" t="s">
        <v>13</v>
      </c>
      <c r="C387" s="7" t="s">
        <v>801</v>
      </c>
      <c r="D387" s="8" t="s">
        <v>802</v>
      </c>
      <c r="E387" s="66">
        <v>106.2</v>
      </c>
      <c r="F387" s="67">
        <v>10</v>
      </c>
      <c r="G387" s="68">
        <f t="shared" si="15"/>
        <v>1062</v>
      </c>
      <c r="H387" s="66">
        <v>106.2</v>
      </c>
      <c r="I387" s="69">
        <v>10</v>
      </c>
      <c r="J387" s="68">
        <f t="shared" si="13"/>
        <v>1062</v>
      </c>
      <c r="K387" s="71">
        <v>10</v>
      </c>
      <c r="L387" s="66">
        <v>106.2</v>
      </c>
      <c r="M387" s="72">
        <f t="shared" si="16"/>
        <v>1062</v>
      </c>
    </row>
    <row r="388" spans="1:13" s="9" customFormat="1" ht="12.75" x14ac:dyDescent="0.2">
      <c r="A388" s="5">
        <v>44657</v>
      </c>
      <c r="B388" s="6" t="s">
        <v>13</v>
      </c>
      <c r="C388" s="7" t="s">
        <v>803</v>
      </c>
      <c r="D388" s="8" t="s">
        <v>804</v>
      </c>
      <c r="E388" s="66">
        <v>236</v>
      </c>
      <c r="F388" s="67">
        <v>4</v>
      </c>
      <c r="G388" s="68">
        <f t="shared" si="15"/>
        <v>944</v>
      </c>
      <c r="H388" s="66">
        <v>236</v>
      </c>
      <c r="I388" s="69">
        <v>4</v>
      </c>
      <c r="J388" s="68">
        <f t="shared" si="13"/>
        <v>944</v>
      </c>
      <c r="K388" s="71">
        <v>4</v>
      </c>
      <c r="L388" s="66">
        <v>236</v>
      </c>
      <c r="M388" s="72">
        <f t="shared" si="16"/>
        <v>944</v>
      </c>
    </row>
    <row r="389" spans="1:13" s="9" customFormat="1" ht="12.75" x14ac:dyDescent="0.2">
      <c r="A389" s="5">
        <v>44657</v>
      </c>
      <c r="B389" s="6" t="s">
        <v>13</v>
      </c>
      <c r="C389" s="7" t="s">
        <v>805</v>
      </c>
      <c r="D389" s="8" t="s">
        <v>806</v>
      </c>
      <c r="E389" s="66">
        <v>354</v>
      </c>
      <c r="F389" s="67">
        <v>1</v>
      </c>
      <c r="G389" s="68">
        <f t="shared" si="15"/>
        <v>354</v>
      </c>
      <c r="H389" s="66">
        <v>354</v>
      </c>
      <c r="I389" s="69">
        <v>1</v>
      </c>
      <c r="J389" s="68">
        <f t="shared" si="13"/>
        <v>354</v>
      </c>
      <c r="K389" s="71">
        <v>1</v>
      </c>
      <c r="L389" s="66">
        <v>354</v>
      </c>
      <c r="M389" s="72">
        <f t="shared" si="16"/>
        <v>354</v>
      </c>
    </row>
    <row r="390" spans="1:13" s="9" customFormat="1" ht="12.75" x14ac:dyDescent="0.2">
      <c r="A390" s="5">
        <v>44659</v>
      </c>
      <c r="B390" s="6" t="s">
        <v>35</v>
      </c>
      <c r="C390" s="7" t="s">
        <v>807</v>
      </c>
      <c r="D390" s="8" t="s">
        <v>808</v>
      </c>
      <c r="E390" s="66">
        <v>2121.64</v>
      </c>
      <c r="F390" s="67">
        <v>10</v>
      </c>
      <c r="G390" s="68">
        <f t="shared" si="15"/>
        <v>21216.399999999998</v>
      </c>
      <c r="H390" s="66">
        <v>2121.64</v>
      </c>
      <c r="I390" s="69">
        <v>10</v>
      </c>
      <c r="J390" s="68">
        <f t="shared" si="13"/>
        <v>21216.399999999998</v>
      </c>
      <c r="K390" s="71">
        <v>10</v>
      </c>
      <c r="L390" s="66">
        <v>2121.64</v>
      </c>
      <c r="M390" s="72">
        <f t="shared" si="16"/>
        <v>21216.399999999998</v>
      </c>
    </row>
    <row r="391" spans="1:13" s="9" customFormat="1" ht="12.75" x14ac:dyDescent="0.2">
      <c r="A391" s="5">
        <v>44659</v>
      </c>
      <c r="B391" s="6" t="s">
        <v>35</v>
      </c>
      <c r="C391" s="7" t="s">
        <v>809</v>
      </c>
      <c r="D391" s="8" t="s">
        <v>810</v>
      </c>
      <c r="E391" s="66">
        <v>2121.64</v>
      </c>
      <c r="F391" s="67">
        <v>10</v>
      </c>
      <c r="G391" s="68">
        <f t="shared" si="15"/>
        <v>21216.399999999998</v>
      </c>
      <c r="H391" s="66">
        <v>2121.64</v>
      </c>
      <c r="I391" s="69">
        <v>10</v>
      </c>
      <c r="J391" s="68">
        <f t="shared" si="13"/>
        <v>21216.399999999998</v>
      </c>
      <c r="K391" s="71">
        <v>10</v>
      </c>
      <c r="L391" s="66">
        <v>2121.64</v>
      </c>
      <c r="M391" s="72">
        <f t="shared" si="16"/>
        <v>21216.399999999998</v>
      </c>
    </row>
    <row r="392" spans="1:13" s="9" customFormat="1" ht="12.75" x14ac:dyDescent="0.2">
      <c r="A392" s="5">
        <v>44659</v>
      </c>
      <c r="B392" s="6" t="s">
        <v>35</v>
      </c>
      <c r="C392" s="7" t="s">
        <v>811</v>
      </c>
      <c r="D392" s="8" t="s">
        <v>812</v>
      </c>
      <c r="E392" s="66">
        <v>2121.64</v>
      </c>
      <c r="F392" s="67">
        <v>10</v>
      </c>
      <c r="G392" s="68">
        <f t="shared" si="15"/>
        <v>21216.399999999998</v>
      </c>
      <c r="H392" s="66">
        <v>2121.64</v>
      </c>
      <c r="I392" s="69">
        <v>10</v>
      </c>
      <c r="J392" s="68">
        <f t="shared" si="13"/>
        <v>21216.399999999998</v>
      </c>
      <c r="K392" s="71">
        <v>10</v>
      </c>
      <c r="L392" s="66">
        <v>2121.64</v>
      </c>
      <c r="M392" s="72">
        <f t="shared" si="16"/>
        <v>21216.399999999998</v>
      </c>
    </row>
    <row r="393" spans="1:13" s="9" customFormat="1" ht="12.75" x14ac:dyDescent="0.2">
      <c r="A393" s="5">
        <v>44659</v>
      </c>
      <c r="B393" s="6" t="s">
        <v>35</v>
      </c>
      <c r="C393" s="7" t="s">
        <v>813</v>
      </c>
      <c r="D393" s="8" t="s">
        <v>814</v>
      </c>
      <c r="E393" s="66">
        <v>1864.4</v>
      </c>
      <c r="F393" s="67">
        <v>15</v>
      </c>
      <c r="G393" s="68">
        <f t="shared" si="15"/>
        <v>27966</v>
      </c>
      <c r="H393" s="66">
        <v>1864.4</v>
      </c>
      <c r="I393" s="69">
        <v>14</v>
      </c>
      <c r="J393" s="68">
        <f t="shared" si="13"/>
        <v>26101.600000000002</v>
      </c>
      <c r="K393" s="71">
        <v>10</v>
      </c>
      <c r="L393" s="66">
        <v>1864.4</v>
      </c>
      <c r="M393" s="72">
        <f t="shared" si="16"/>
        <v>18644</v>
      </c>
    </row>
    <row r="394" spans="1:13" s="9" customFormat="1" ht="12.75" x14ac:dyDescent="0.2">
      <c r="A394" s="5">
        <v>44659</v>
      </c>
      <c r="B394" s="6" t="s">
        <v>35</v>
      </c>
      <c r="C394" s="7" t="s">
        <v>815</v>
      </c>
      <c r="D394" s="8" t="s">
        <v>816</v>
      </c>
      <c r="E394" s="66">
        <v>377.6</v>
      </c>
      <c r="F394" s="67">
        <v>6</v>
      </c>
      <c r="G394" s="68">
        <f t="shared" si="15"/>
        <v>2265.6000000000004</v>
      </c>
      <c r="H394" s="66">
        <v>377.6</v>
      </c>
      <c r="I394" s="69">
        <v>6</v>
      </c>
      <c r="J394" s="68">
        <f t="shared" si="13"/>
        <v>2265.6000000000004</v>
      </c>
      <c r="K394" s="71">
        <v>6</v>
      </c>
      <c r="L394" s="66">
        <v>377.6</v>
      </c>
      <c r="M394" s="72">
        <f t="shared" si="16"/>
        <v>2265.6000000000004</v>
      </c>
    </row>
    <row r="395" spans="1:13" s="9" customFormat="1" ht="12.75" x14ac:dyDescent="0.2">
      <c r="A395" s="5">
        <v>44659</v>
      </c>
      <c r="B395" s="6" t="s">
        <v>35</v>
      </c>
      <c r="C395" s="7" t="s">
        <v>817</v>
      </c>
      <c r="D395" s="8" t="s">
        <v>818</v>
      </c>
      <c r="E395" s="66">
        <v>377.6</v>
      </c>
      <c r="F395" s="67">
        <v>4</v>
      </c>
      <c r="G395" s="68">
        <f t="shared" si="15"/>
        <v>1510.4</v>
      </c>
      <c r="H395" s="66">
        <v>377.6</v>
      </c>
      <c r="I395" s="69">
        <v>4</v>
      </c>
      <c r="J395" s="68">
        <f t="shared" si="13"/>
        <v>1510.4</v>
      </c>
      <c r="K395" s="71">
        <v>4</v>
      </c>
      <c r="L395" s="66">
        <v>377.6</v>
      </c>
      <c r="M395" s="72">
        <f t="shared" si="16"/>
        <v>1510.4</v>
      </c>
    </row>
    <row r="396" spans="1:13" s="9" customFormat="1" ht="12.75" x14ac:dyDescent="0.2">
      <c r="A396" s="5">
        <v>44659</v>
      </c>
      <c r="B396" s="6" t="s">
        <v>35</v>
      </c>
      <c r="C396" s="7" t="s">
        <v>819</v>
      </c>
      <c r="D396" s="8" t="s">
        <v>820</v>
      </c>
      <c r="E396" s="66">
        <v>377.6</v>
      </c>
      <c r="F396" s="67">
        <v>4</v>
      </c>
      <c r="G396" s="68">
        <f t="shared" si="15"/>
        <v>1510.4</v>
      </c>
      <c r="H396" s="66">
        <v>377.6</v>
      </c>
      <c r="I396" s="69">
        <v>4</v>
      </c>
      <c r="J396" s="68">
        <f t="shared" si="13"/>
        <v>1510.4</v>
      </c>
      <c r="K396" s="71">
        <v>4</v>
      </c>
      <c r="L396" s="66">
        <v>377.6</v>
      </c>
      <c r="M396" s="72">
        <f t="shared" si="16"/>
        <v>1510.4</v>
      </c>
    </row>
    <row r="397" spans="1:13" s="9" customFormat="1" ht="12.75" x14ac:dyDescent="0.2">
      <c r="A397" s="5">
        <v>44659</v>
      </c>
      <c r="B397" s="6" t="s">
        <v>35</v>
      </c>
      <c r="C397" s="7" t="s">
        <v>821</v>
      </c>
      <c r="D397" s="8" t="s">
        <v>822</v>
      </c>
      <c r="E397" s="66">
        <v>377.6</v>
      </c>
      <c r="F397" s="67">
        <v>4</v>
      </c>
      <c r="G397" s="68">
        <f t="shared" si="15"/>
        <v>1510.4</v>
      </c>
      <c r="H397" s="66">
        <v>377.6</v>
      </c>
      <c r="I397" s="69">
        <v>4</v>
      </c>
      <c r="J397" s="68">
        <f t="shared" si="13"/>
        <v>1510.4</v>
      </c>
      <c r="K397" s="71">
        <v>4</v>
      </c>
      <c r="L397" s="66">
        <v>377.6</v>
      </c>
      <c r="M397" s="72">
        <f t="shared" si="16"/>
        <v>1510.4</v>
      </c>
    </row>
    <row r="398" spans="1:13" s="9" customFormat="1" ht="12.75" x14ac:dyDescent="0.2">
      <c r="A398" s="5">
        <v>44659</v>
      </c>
      <c r="B398" s="6" t="s">
        <v>35</v>
      </c>
      <c r="C398" s="7" t="s">
        <v>823</v>
      </c>
      <c r="D398" s="8" t="s">
        <v>824</v>
      </c>
      <c r="E398" s="66">
        <v>531</v>
      </c>
      <c r="F398" s="67">
        <v>4</v>
      </c>
      <c r="G398" s="68">
        <f t="shared" si="15"/>
        <v>2124</v>
      </c>
      <c r="H398" s="66">
        <v>531</v>
      </c>
      <c r="I398" s="69">
        <v>4</v>
      </c>
      <c r="J398" s="68">
        <f t="shared" si="13"/>
        <v>2124</v>
      </c>
      <c r="K398" s="71">
        <v>3</v>
      </c>
      <c r="L398" s="66">
        <v>531</v>
      </c>
      <c r="M398" s="72">
        <f t="shared" si="16"/>
        <v>1593</v>
      </c>
    </row>
    <row r="399" spans="1:13" s="9" customFormat="1" ht="12.75" x14ac:dyDescent="0.2">
      <c r="A399" s="5">
        <v>44671</v>
      </c>
      <c r="B399" s="6" t="s">
        <v>32</v>
      </c>
      <c r="C399" s="7" t="s">
        <v>825</v>
      </c>
      <c r="D399" s="8" t="s">
        <v>184</v>
      </c>
      <c r="E399" s="66">
        <v>76.7</v>
      </c>
      <c r="F399" s="67">
        <v>5</v>
      </c>
      <c r="G399" s="68">
        <f t="shared" si="15"/>
        <v>383.5</v>
      </c>
      <c r="H399" s="66">
        <v>57.82</v>
      </c>
      <c r="I399" s="69">
        <v>18</v>
      </c>
      <c r="J399" s="68">
        <f t="shared" si="13"/>
        <v>1040.76</v>
      </c>
      <c r="K399" s="71">
        <v>15</v>
      </c>
      <c r="L399" s="66">
        <v>57.82</v>
      </c>
      <c r="M399" s="72">
        <f t="shared" si="16"/>
        <v>867.3</v>
      </c>
    </row>
    <row r="400" spans="1:13" s="9" customFormat="1" ht="12.75" x14ac:dyDescent="0.2">
      <c r="A400" s="5">
        <v>44671</v>
      </c>
      <c r="B400" s="6" t="s">
        <v>32</v>
      </c>
      <c r="C400" s="7" t="s">
        <v>826</v>
      </c>
      <c r="D400" s="8" t="s">
        <v>827</v>
      </c>
      <c r="E400" s="66">
        <v>11.308</v>
      </c>
      <c r="F400" s="67">
        <v>12</v>
      </c>
      <c r="G400" s="68">
        <f t="shared" si="15"/>
        <v>135.696</v>
      </c>
      <c r="H400" s="66">
        <v>11.308</v>
      </c>
      <c r="I400" s="69">
        <v>12</v>
      </c>
      <c r="J400" s="68">
        <f t="shared" si="13"/>
        <v>135.696</v>
      </c>
      <c r="K400" s="71">
        <v>12</v>
      </c>
      <c r="L400" s="66">
        <v>11.308</v>
      </c>
      <c r="M400" s="72">
        <f t="shared" si="16"/>
        <v>135.696</v>
      </c>
    </row>
    <row r="401" spans="1:13" s="9" customFormat="1" ht="12.75" x14ac:dyDescent="0.2">
      <c r="A401" s="79">
        <v>44662</v>
      </c>
      <c r="B401" s="6" t="s">
        <v>361</v>
      </c>
      <c r="C401" s="7" t="s">
        <v>828</v>
      </c>
      <c r="D401" s="8" t="s">
        <v>829</v>
      </c>
      <c r="E401" s="66">
        <v>7.1980000000000004</v>
      </c>
      <c r="F401" s="67" t="s">
        <v>830</v>
      </c>
      <c r="G401" s="68">
        <f t="shared" si="15"/>
        <v>0</v>
      </c>
      <c r="H401" s="66">
        <v>7.1980000000000004</v>
      </c>
      <c r="I401" s="69">
        <v>0</v>
      </c>
      <c r="J401" s="68">
        <f t="shared" si="13"/>
        <v>0</v>
      </c>
      <c r="K401" s="71">
        <v>0</v>
      </c>
      <c r="L401" s="66">
        <v>7.1980000000000004</v>
      </c>
      <c r="M401" s="72">
        <f t="shared" si="16"/>
        <v>0</v>
      </c>
    </row>
    <row r="402" spans="1:13" s="9" customFormat="1" ht="12.75" x14ac:dyDescent="0.2">
      <c r="A402" s="79">
        <v>44662</v>
      </c>
      <c r="B402" s="6" t="s">
        <v>361</v>
      </c>
      <c r="C402" s="7" t="s">
        <v>831</v>
      </c>
      <c r="D402" s="8" t="s">
        <v>832</v>
      </c>
      <c r="E402" s="66">
        <v>86.02</v>
      </c>
      <c r="F402" s="67" t="s">
        <v>830</v>
      </c>
      <c r="G402" s="68">
        <f t="shared" si="15"/>
        <v>0</v>
      </c>
      <c r="H402" s="66">
        <v>86.02</v>
      </c>
      <c r="I402" s="69">
        <v>0</v>
      </c>
      <c r="J402" s="68">
        <f t="shared" si="13"/>
        <v>0</v>
      </c>
      <c r="K402" s="71">
        <v>0</v>
      </c>
      <c r="L402" s="66">
        <v>86.02</v>
      </c>
      <c r="M402" s="72">
        <f t="shared" si="16"/>
        <v>0</v>
      </c>
    </row>
    <row r="403" spans="1:13" s="9" customFormat="1" ht="12.75" x14ac:dyDescent="0.2">
      <c r="A403" s="5">
        <v>44678</v>
      </c>
      <c r="B403" s="6" t="s">
        <v>442</v>
      </c>
      <c r="C403" s="7" t="s">
        <v>833</v>
      </c>
      <c r="D403" s="8" t="s">
        <v>890</v>
      </c>
      <c r="E403" s="66">
        <v>31159.99</v>
      </c>
      <c r="F403" s="67" t="s">
        <v>830</v>
      </c>
      <c r="G403" s="68">
        <f t="shared" si="15"/>
        <v>0</v>
      </c>
      <c r="H403" s="66">
        <v>31159.99</v>
      </c>
      <c r="I403" s="69">
        <v>0</v>
      </c>
      <c r="J403" s="68">
        <f t="shared" si="13"/>
        <v>0</v>
      </c>
      <c r="K403" s="71">
        <v>0</v>
      </c>
      <c r="L403" s="66">
        <v>31159.99</v>
      </c>
      <c r="M403" s="72">
        <f t="shared" si="16"/>
        <v>0</v>
      </c>
    </row>
    <row r="404" spans="1:13" s="9" customFormat="1" ht="12.75" x14ac:dyDescent="0.2">
      <c r="A404" s="5">
        <v>44706</v>
      </c>
      <c r="B404" s="6" t="s">
        <v>442</v>
      </c>
      <c r="C404" s="7" t="s">
        <v>834</v>
      </c>
      <c r="D404" s="8" t="s">
        <v>891</v>
      </c>
      <c r="E404" s="66">
        <v>5236.25</v>
      </c>
      <c r="F404" s="67" t="s">
        <v>830</v>
      </c>
      <c r="G404" s="68">
        <f t="shared" si="15"/>
        <v>0</v>
      </c>
      <c r="H404" s="66">
        <v>23645.71</v>
      </c>
      <c r="I404" s="69">
        <v>1</v>
      </c>
      <c r="J404" s="68">
        <f t="shared" si="13"/>
        <v>23645.71</v>
      </c>
      <c r="K404" s="71">
        <v>0</v>
      </c>
      <c r="L404" s="66">
        <v>23645.71</v>
      </c>
      <c r="M404" s="72">
        <f t="shared" si="16"/>
        <v>0</v>
      </c>
    </row>
    <row r="405" spans="1:13" s="9" customFormat="1" ht="12.75" x14ac:dyDescent="0.2">
      <c r="A405" s="5">
        <v>44678</v>
      </c>
      <c r="B405" s="6" t="s">
        <v>442</v>
      </c>
      <c r="C405" s="7" t="s">
        <v>835</v>
      </c>
      <c r="D405" s="8" t="s">
        <v>892</v>
      </c>
      <c r="E405" s="66">
        <v>35051.35</v>
      </c>
      <c r="F405" s="67" t="s">
        <v>830</v>
      </c>
      <c r="G405" s="68">
        <f t="shared" si="15"/>
        <v>0</v>
      </c>
      <c r="H405" s="66">
        <v>35051.35</v>
      </c>
      <c r="I405" s="69">
        <v>0</v>
      </c>
      <c r="J405" s="68">
        <f t="shared" si="13"/>
        <v>0</v>
      </c>
      <c r="K405" s="71">
        <v>0</v>
      </c>
      <c r="L405" s="66">
        <v>35051.35</v>
      </c>
      <c r="M405" s="72">
        <f t="shared" si="16"/>
        <v>0</v>
      </c>
    </row>
    <row r="406" spans="1:13" s="9" customFormat="1" ht="12.75" x14ac:dyDescent="0.2">
      <c r="A406" s="79">
        <v>44690</v>
      </c>
      <c r="B406" s="6" t="s">
        <v>32</v>
      </c>
      <c r="C406" s="7" t="s">
        <v>893</v>
      </c>
      <c r="D406" s="8" t="s">
        <v>894</v>
      </c>
      <c r="E406" s="66">
        <v>0</v>
      </c>
      <c r="F406" s="67" t="s">
        <v>830</v>
      </c>
      <c r="G406" s="68">
        <f t="shared" si="15"/>
        <v>0</v>
      </c>
      <c r="H406" s="66">
        <v>1681.5</v>
      </c>
      <c r="I406" s="69">
        <v>1</v>
      </c>
      <c r="J406" s="68">
        <f t="shared" si="13"/>
        <v>1681.5</v>
      </c>
      <c r="K406" s="71">
        <v>1</v>
      </c>
      <c r="L406" s="66">
        <v>1681.5</v>
      </c>
      <c r="M406" s="72">
        <f t="shared" si="16"/>
        <v>1681.5</v>
      </c>
    </row>
    <row r="407" spans="1:13" s="9" customFormat="1" ht="12.75" x14ac:dyDescent="0.2">
      <c r="A407" s="79">
        <v>44690</v>
      </c>
      <c r="B407" s="6" t="s">
        <v>32</v>
      </c>
      <c r="C407" s="7" t="s">
        <v>895</v>
      </c>
      <c r="D407" s="8" t="s">
        <v>896</v>
      </c>
      <c r="E407" s="66">
        <v>0</v>
      </c>
      <c r="F407" s="67" t="s">
        <v>830</v>
      </c>
      <c r="G407" s="68">
        <f t="shared" si="15"/>
        <v>0</v>
      </c>
      <c r="H407" s="66">
        <v>7974.44</v>
      </c>
      <c r="I407" s="69">
        <v>1</v>
      </c>
      <c r="J407" s="68">
        <f t="shared" si="13"/>
        <v>7974.44</v>
      </c>
      <c r="K407" s="71">
        <v>1</v>
      </c>
      <c r="L407" s="66">
        <v>7974.44</v>
      </c>
      <c r="M407" s="72">
        <f t="shared" si="16"/>
        <v>7974.44</v>
      </c>
    </row>
    <row r="408" spans="1:13" s="9" customFormat="1" ht="12.75" x14ac:dyDescent="0.2">
      <c r="A408" s="79">
        <v>44690</v>
      </c>
      <c r="B408" s="6" t="s">
        <v>355</v>
      </c>
      <c r="C408" s="7" t="s">
        <v>897</v>
      </c>
      <c r="D408" s="8" t="s">
        <v>898</v>
      </c>
      <c r="E408" s="66">
        <v>0</v>
      </c>
      <c r="F408" s="67" t="s">
        <v>830</v>
      </c>
      <c r="G408" s="68">
        <f t="shared" si="15"/>
        <v>0</v>
      </c>
      <c r="H408" s="66">
        <v>424.8</v>
      </c>
      <c r="I408" s="69">
        <v>1</v>
      </c>
      <c r="J408" s="68">
        <f t="shared" si="13"/>
        <v>424.8</v>
      </c>
      <c r="K408" s="71">
        <v>1</v>
      </c>
      <c r="L408" s="66">
        <v>424.8</v>
      </c>
      <c r="M408" s="72">
        <f t="shared" si="16"/>
        <v>424.8</v>
      </c>
    </row>
    <row r="409" spans="1:13" s="9" customFormat="1" ht="12.75" x14ac:dyDescent="0.2">
      <c r="A409" s="79">
        <v>44708</v>
      </c>
      <c r="B409" s="6" t="s">
        <v>442</v>
      </c>
      <c r="C409" s="7" t="s">
        <v>899</v>
      </c>
      <c r="D409" s="8" t="s">
        <v>900</v>
      </c>
      <c r="E409" s="66">
        <v>0</v>
      </c>
      <c r="F409" s="67" t="s">
        <v>830</v>
      </c>
      <c r="G409" s="68">
        <f t="shared" si="15"/>
        <v>0</v>
      </c>
      <c r="H409" s="66">
        <v>248.43719999999999</v>
      </c>
      <c r="I409" s="69">
        <v>50</v>
      </c>
      <c r="J409" s="68">
        <f t="shared" si="13"/>
        <v>12421.859999999999</v>
      </c>
      <c r="K409" s="71">
        <v>0</v>
      </c>
      <c r="L409" s="66">
        <v>248.43719999999999</v>
      </c>
      <c r="M409" s="72">
        <f t="shared" si="16"/>
        <v>0</v>
      </c>
    </row>
    <row r="410" spans="1:13" s="9" customFormat="1" ht="12.75" x14ac:dyDescent="0.2">
      <c r="A410" s="79">
        <v>44708</v>
      </c>
      <c r="B410" s="6" t="s">
        <v>901</v>
      </c>
      <c r="C410" s="7" t="s">
        <v>902</v>
      </c>
      <c r="D410" s="8" t="s">
        <v>903</v>
      </c>
      <c r="E410" s="66">
        <v>0</v>
      </c>
      <c r="F410" s="67" t="s">
        <v>830</v>
      </c>
      <c r="G410" s="68">
        <f t="shared" si="15"/>
        <v>0</v>
      </c>
      <c r="H410" s="66">
        <v>21806.87</v>
      </c>
      <c r="I410" s="69">
        <v>1</v>
      </c>
      <c r="J410" s="68">
        <f t="shared" si="13"/>
        <v>21806.87</v>
      </c>
      <c r="K410" s="71">
        <v>0</v>
      </c>
      <c r="L410" s="66">
        <v>21806.87</v>
      </c>
      <c r="M410" s="72">
        <f t="shared" si="16"/>
        <v>0</v>
      </c>
    </row>
    <row r="411" spans="1:13" s="9" customFormat="1" ht="12.75" x14ac:dyDescent="0.2">
      <c r="A411" s="79">
        <v>44708</v>
      </c>
      <c r="B411" s="6" t="s">
        <v>901</v>
      </c>
      <c r="C411" s="7" t="s">
        <v>904</v>
      </c>
      <c r="D411" s="8" t="s">
        <v>905</v>
      </c>
      <c r="E411" s="66">
        <v>0</v>
      </c>
      <c r="F411" s="67" t="s">
        <v>830</v>
      </c>
      <c r="G411" s="68">
        <f t="shared" si="15"/>
        <v>0</v>
      </c>
      <c r="H411" s="66">
        <v>3.1859999999999999</v>
      </c>
      <c r="I411" s="69">
        <v>5200</v>
      </c>
      <c r="J411" s="68">
        <f t="shared" si="13"/>
        <v>16567.2</v>
      </c>
      <c r="K411" s="71">
        <v>0</v>
      </c>
      <c r="L411" s="66">
        <v>3.1859999999999999</v>
      </c>
      <c r="M411" s="72">
        <f t="shared" si="16"/>
        <v>0</v>
      </c>
    </row>
    <row r="412" spans="1:13" s="9" customFormat="1" ht="12.75" x14ac:dyDescent="0.2">
      <c r="A412" s="79">
        <v>44708</v>
      </c>
      <c r="B412" s="6" t="s">
        <v>901</v>
      </c>
      <c r="C412" s="7" t="s">
        <v>906</v>
      </c>
      <c r="D412" s="8" t="s">
        <v>907</v>
      </c>
      <c r="E412" s="66">
        <v>0</v>
      </c>
      <c r="F412" s="67" t="s">
        <v>830</v>
      </c>
      <c r="G412" s="68">
        <f t="shared" si="15"/>
        <v>0</v>
      </c>
      <c r="H412" s="66">
        <v>11.0566</v>
      </c>
      <c r="I412" s="69">
        <v>500</v>
      </c>
      <c r="J412" s="68">
        <f t="shared" si="13"/>
        <v>5528.3</v>
      </c>
      <c r="K412" s="71">
        <v>0</v>
      </c>
      <c r="L412" s="66">
        <v>11.0566</v>
      </c>
      <c r="M412" s="72">
        <f t="shared" si="16"/>
        <v>0</v>
      </c>
    </row>
    <row r="413" spans="1:13" ht="16.5" thickBot="1" x14ac:dyDescent="0.3">
      <c r="A413" s="231" t="s">
        <v>273</v>
      </c>
      <c r="B413" s="232"/>
      <c r="C413" s="232"/>
      <c r="D413" s="232"/>
      <c r="E413" s="233"/>
      <c r="F413" s="90"/>
      <c r="G413" s="14">
        <f>SUM(G13:G412)</f>
        <v>705472.10344000009</v>
      </c>
      <c r="H413" s="14"/>
      <c r="I413" s="14"/>
      <c r="J413" s="55">
        <f>SUM(J13:J412)</f>
        <v>691199.65543999989</v>
      </c>
      <c r="K413" s="52"/>
      <c r="L413" s="52"/>
      <c r="M413" s="91">
        <f>SUM(M13:M412)</f>
        <v>551626.64150000026</v>
      </c>
    </row>
    <row r="414" spans="1:13" ht="19.5" customHeight="1" x14ac:dyDescent="0.25">
      <c r="A414" s="15"/>
      <c r="B414" s="15"/>
      <c r="C414" s="16"/>
      <c r="D414" s="15"/>
      <c r="E414" s="15"/>
      <c r="F414" s="37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37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37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37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37"/>
      <c r="G418" s="15"/>
      <c r="H418" s="15"/>
      <c r="I418" s="15"/>
      <c r="J418" s="15"/>
      <c r="K418" s="15"/>
      <c r="L418" s="15"/>
    </row>
    <row r="419" spans="1:13" ht="19.5" x14ac:dyDescent="0.3">
      <c r="A419" s="234" t="s">
        <v>297</v>
      </c>
      <c r="B419" s="234"/>
      <c r="C419" s="234"/>
      <c r="D419" s="197"/>
      <c r="E419" s="234" t="s">
        <v>748</v>
      </c>
      <c r="F419" s="234"/>
      <c r="G419" s="92"/>
      <c r="H419" s="92"/>
      <c r="I419" s="234" t="s">
        <v>354</v>
      </c>
      <c r="J419" s="234"/>
      <c r="K419" s="234"/>
      <c r="L419" s="234"/>
      <c r="M419" s="92"/>
    </row>
    <row r="420" spans="1:13" ht="19.5" x14ac:dyDescent="0.3">
      <c r="A420" s="225" t="s">
        <v>298</v>
      </c>
      <c r="B420" s="225"/>
      <c r="C420" s="225"/>
      <c r="D420" s="125"/>
      <c r="E420" s="226" t="s">
        <v>342</v>
      </c>
      <c r="F420" s="226"/>
      <c r="G420" s="125"/>
      <c r="H420" s="125"/>
      <c r="I420" s="226" t="s">
        <v>302</v>
      </c>
      <c r="J420" s="226"/>
      <c r="K420" s="226"/>
      <c r="L420" s="226"/>
      <c r="M420" s="36"/>
    </row>
    <row r="421" spans="1:13" ht="19.5" x14ac:dyDescent="0.3">
      <c r="A421" s="226" t="s">
        <v>285</v>
      </c>
      <c r="B421" s="226"/>
      <c r="C421" s="226"/>
      <c r="D421" s="125"/>
      <c r="E421" s="226" t="s">
        <v>405</v>
      </c>
      <c r="F421" s="226"/>
      <c r="G421" s="125"/>
      <c r="H421" s="125"/>
      <c r="I421" s="226" t="s">
        <v>749</v>
      </c>
      <c r="J421" s="226"/>
      <c r="K421" s="226"/>
      <c r="L421" s="226"/>
      <c r="M421" s="1"/>
    </row>
    <row r="422" spans="1:13" ht="19.5" x14ac:dyDescent="0.25">
      <c r="F422" s="38"/>
    </row>
  </sheetData>
  <autoFilter ref="A12:M413" xr:uid="{00000000-0009-0000-0000-000002000000}"/>
  <mergeCells count="14">
    <mergeCell ref="A420:C420"/>
    <mergeCell ref="E420:F420"/>
    <mergeCell ref="I420:L420"/>
    <mergeCell ref="A421:C421"/>
    <mergeCell ref="E421:F421"/>
    <mergeCell ref="I421:L421"/>
    <mergeCell ref="A7:M7"/>
    <mergeCell ref="A8:G8"/>
    <mergeCell ref="A9:M9"/>
    <mergeCell ref="A10:M10"/>
    <mergeCell ref="A413:E413"/>
    <mergeCell ref="A419:C419"/>
    <mergeCell ref="E419:F419"/>
    <mergeCell ref="I419:L419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rowBreaks count="2" manualBreakCount="2">
    <brk id="210" max="12" man="1"/>
    <brk id="319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095A-8155-4DED-A287-DCC89BD7D6A1}">
  <dimension ref="A2:J65"/>
  <sheetViews>
    <sheetView showGridLines="0" view="pageBreakPreview" topLeftCell="A31" zoomScale="85" zoomScaleNormal="100" zoomScaleSheetLayoutView="85" workbookViewId="0">
      <selection activeCell="M38" sqref="M38"/>
    </sheetView>
  </sheetViews>
  <sheetFormatPr baseColWidth="10" defaultRowHeight="15" x14ac:dyDescent="0.25"/>
  <cols>
    <col min="1" max="1" width="18" style="99" customWidth="1"/>
    <col min="2" max="2" width="50" style="99" customWidth="1"/>
    <col min="3" max="4" width="21.7109375" style="99" customWidth="1"/>
    <col min="5" max="5" width="30" style="99" customWidth="1"/>
    <col min="6" max="6" width="15.28515625" style="99" customWidth="1"/>
    <col min="7" max="16384" width="11.42578125" style="99"/>
  </cols>
  <sheetData>
    <row r="2" spans="1:10" ht="23.25" customHeight="1" x14ac:dyDescent="0.35">
      <c r="B2" s="238"/>
      <c r="C2" s="238"/>
      <c r="D2" s="238"/>
      <c r="E2" s="238"/>
      <c r="F2" s="238"/>
      <c r="G2" s="238"/>
      <c r="H2" s="238"/>
      <c r="I2" s="126"/>
    </row>
    <row r="3" spans="1:10" ht="23.25" customHeight="1" x14ac:dyDescent="0.35">
      <c r="B3" s="198"/>
      <c r="C3" s="198"/>
      <c r="D3" s="198"/>
      <c r="E3" s="198"/>
      <c r="F3" s="198"/>
      <c r="G3" s="198"/>
      <c r="H3" s="198"/>
      <c r="I3" s="126"/>
    </row>
    <row r="4" spans="1:10" ht="23.25" customHeight="1" x14ac:dyDescent="0.35">
      <c r="B4" s="198"/>
      <c r="C4" s="198"/>
      <c r="D4" s="198"/>
      <c r="E4" s="198"/>
      <c r="F4" s="198"/>
      <c r="G4" s="198"/>
      <c r="H4" s="198"/>
      <c r="I4" s="126"/>
    </row>
    <row r="5" spans="1:10" ht="23.25" customHeight="1" x14ac:dyDescent="0.35">
      <c r="A5" s="239" t="s">
        <v>2</v>
      </c>
      <c r="B5" s="239"/>
      <c r="C5" s="239"/>
      <c r="D5" s="239"/>
      <c r="E5" s="239"/>
      <c r="F5" s="239"/>
      <c r="G5" s="239"/>
      <c r="H5" s="127"/>
      <c r="I5" s="127"/>
      <c r="J5" s="127"/>
    </row>
    <row r="6" spans="1:10" ht="23.25" customHeight="1" x14ac:dyDescent="0.25">
      <c r="A6" s="240"/>
      <c r="B6" s="240"/>
      <c r="C6" s="240"/>
      <c r="D6" s="240"/>
      <c r="E6" s="240"/>
      <c r="F6" s="240"/>
      <c r="G6" s="240"/>
      <c r="H6" s="128"/>
      <c r="I6" s="128"/>
      <c r="J6" s="128"/>
    </row>
    <row r="7" spans="1:10" ht="23.25" customHeight="1" x14ac:dyDescent="0.35">
      <c r="B7" s="198"/>
      <c r="C7" s="198"/>
      <c r="D7" s="198"/>
      <c r="E7" s="198"/>
      <c r="F7" s="198"/>
      <c r="G7" s="198"/>
      <c r="H7" s="198"/>
      <c r="I7" s="126"/>
    </row>
    <row r="8" spans="1:10" ht="27.75" x14ac:dyDescent="0.25">
      <c r="B8" s="241" t="s">
        <v>836</v>
      </c>
      <c r="C8" s="241"/>
      <c r="D8" s="241"/>
      <c r="E8" s="241"/>
      <c r="F8" s="241"/>
      <c r="G8" s="129"/>
      <c r="H8" s="129"/>
    </row>
    <row r="9" spans="1:10" ht="23.25" x14ac:dyDescent="0.25">
      <c r="B9" s="242" t="s">
        <v>1014</v>
      </c>
      <c r="C9" s="242"/>
      <c r="D9" s="242"/>
      <c r="E9" s="242"/>
      <c r="F9" s="242"/>
      <c r="G9" s="100"/>
      <c r="H9" s="100"/>
    </row>
    <row r="10" spans="1:10" ht="23.25" x14ac:dyDescent="0.35">
      <c r="B10" s="18"/>
      <c r="C10" s="130" t="s">
        <v>837</v>
      </c>
      <c r="D10" s="130"/>
      <c r="E10" s="130"/>
      <c r="F10" s="130"/>
      <c r="G10" s="131"/>
      <c r="H10" s="131"/>
    </row>
    <row r="11" spans="1:10" ht="6.75" customHeight="1" x14ac:dyDescent="0.25"/>
    <row r="12" spans="1:10" ht="19.5" x14ac:dyDescent="0.3">
      <c r="B12" s="243" t="s">
        <v>838</v>
      </c>
      <c r="C12" s="199"/>
      <c r="D12" s="199"/>
      <c r="E12" s="132"/>
      <c r="G12" s="121"/>
    </row>
    <row r="13" spans="1:10" ht="20.25" x14ac:dyDescent="0.3">
      <c r="B13" s="243"/>
      <c r="C13" s="199"/>
      <c r="D13" s="199"/>
      <c r="E13" s="132"/>
      <c r="F13" s="133"/>
      <c r="G13" s="121"/>
    </row>
    <row r="14" spans="1:10" ht="19.5" x14ac:dyDescent="0.3">
      <c r="B14" s="243"/>
      <c r="C14" s="199"/>
      <c r="D14" s="199"/>
      <c r="E14" s="132"/>
      <c r="G14" s="121"/>
    </row>
    <row r="15" spans="1:10" ht="19.5" x14ac:dyDescent="0.3">
      <c r="B15" s="199" t="s">
        <v>839</v>
      </c>
      <c r="C15" s="199"/>
      <c r="D15" s="199"/>
      <c r="E15" s="134"/>
      <c r="G15" s="121"/>
    </row>
    <row r="16" spans="1:10" ht="20.25" x14ac:dyDescent="0.3">
      <c r="B16" s="135" t="s">
        <v>840</v>
      </c>
      <c r="C16" s="135"/>
      <c r="D16" s="135"/>
      <c r="E16" s="136">
        <v>1507</v>
      </c>
      <c r="G16" s="121"/>
    </row>
    <row r="17" spans="2:7" ht="20.25" x14ac:dyDescent="0.3">
      <c r="B17" s="135" t="s">
        <v>841</v>
      </c>
      <c r="C17" s="137"/>
      <c r="D17" s="138"/>
      <c r="E17" s="139">
        <v>1858421.91</v>
      </c>
      <c r="G17" s="121"/>
    </row>
    <row r="18" spans="2:7" ht="20.25" x14ac:dyDescent="0.3">
      <c r="B18" s="199" t="s">
        <v>842</v>
      </c>
      <c r="C18" s="140"/>
      <c r="D18" s="138"/>
      <c r="E18" s="141">
        <f>SUM(E16:E17)</f>
        <v>1859928.91</v>
      </c>
      <c r="G18" s="121"/>
    </row>
    <row r="19" spans="2:7" ht="5.25" customHeight="1" x14ac:dyDescent="0.3">
      <c r="B19" s="199"/>
      <c r="C19" s="140"/>
      <c r="D19" s="138"/>
      <c r="E19" s="141"/>
      <c r="G19" s="121"/>
    </row>
    <row r="20" spans="2:7" ht="20.25" x14ac:dyDescent="0.3">
      <c r="B20" s="135" t="s">
        <v>843</v>
      </c>
      <c r="C20" s="142"/>
      <c r="D20" s="135"/>
      <c r="E20" s="143">
        <v>551626.64</v>
      </c>
      <c r="G20" s="121"/>
    </row>
    <row r="21" spans="2:7" ht="20.25" x14ac:dyDescent="0.3">
      <c r="B21" s="199" t="s">
        <v>844</v>
      </c>
      <c r="C21" s="144"/>
      <c r="D21" s="199"/>
      <c r="E21" s="145">
        <f>SUM(E18:E20)</f>
        <v>2411555.5499999998</v>
      </c>
      <c r="G21" s="121"/>
    </row>
    <row r="22" spans="2:7" ht="19.5" x14ac:dyDescent="0.3">
      <c r="B22" s="199"/>
      <c r="C22" s="144"/>
      <c r="D22" s="199"/>
      <c r="E22" s="146"/>
      <c r="G22" s="121"/>
    </row>
    <row r="23" spans="2:7" ht="19.5" x14ac:dyDescent="0.3">
      <c r="B23" s="147" t="s">
        <v>845</v>
      </c>
      <c r="C23" s="144"/>
      <c r="D23" s="199"/>
      <c r="E23" s="148"/>
      <c r="G23" s="121"/>
    </row>
    <row r="24" spans="2:7" ht="19.5" x14ac:dyDescent="0.3">
      <c r="B24" s="135" t="s">
        <v>846</v>
      </c>
      <c r="C24" s="142"/>
      <c r="D24" s="135"/>
      <c r="E24" s="146"/>
      <c r="G24" s="121"/>
    </row>
    <row r="25" spans="2:7" ht="19.5" x14ac:dyDescent="0.3">
      <c r="B25" s="135"/>
      <c r="C25" s="142"/>
      <c r="D25" s="135"/>
      <c r="E25" s="146"/>
      <c r="G25" s="121"/>
    </row>
    <row r="26" spans="2:7" ht="20.25" x14ac:dyDescent="0.3">
      <c r="B26" s="235" t="s">
        <v>847</v>
      </c>
      <c r="C26" s="235"/>
      <c r="D26" s="149">
        <v>7011171.6200000001</v>
      </c>
      <c r="E26" s="150"/>
      <c r="F26" s="151"/>
      <c r="G26" s="121"/>
    </row>
    <row r="27" spans="2:7" ht="20.25" x14ac:dyDescent="0.3">
      <c r="B27" s="152" t="s">
        <v>848</v>
      </c>
      <c r="C27" s="153"/>
      <c r="D27" s="143">
        <v>2724920.33</v>
      </c>
      <c r="E27" s="154">
        <f>+D26-D27</f>
        <v>4286251.29</v>
      </c>
      <c r="F27" s="151"/>
      <c r="G27" s="121"/>
    </row>
    <row r="28" spans="2:7" ht="20.25" x14ac:dyDescent="0.3">
      <c r="B28" s="152"/>
      <c r="C28" s="155"/>
      <c r="D28" s="149"/>
      <c r="E28" s="154"/>
      <c r="F28" s="156"/>
      <c r="G28" s="121"/>
    </row>
    <row r="29" spans="2:7" ht="20.25" x14ac:dyDescent="0.3">
      <c r="B29" s="235" t="s">
        <v>849</v>
      </c>
      <c r="C29" s="235"/>
      <c r="D29" s="157">
        <f>8472299.35+5470.19</f>
        <v>8477769.5399999991</v>
      </c>
      <c r="E29" s="154"/>
      <c r="F29" s="158"/>
      <c r="G29" s="121"/>
    </row>
    <row r="30" spans="2:7" ht="20.25" x14ac:dyDescent="0.3">
      <c r="B30" s="152" t="s">
        <v>848</v>
      </c>
      <c r="C30" s="153"/>
      <c r="D30" s="143">
        <v>6350199.7000000002</v>
      </c>
      <c r="E30" s="154">
        <f>+D29-D30</f>
        <v>2127569.8399999989</v>
      </c>
      <c r="G30" s="121"/>
    </row>
    <row r="31" spans="2:7" ht="20.25" x14ac:dyDescent="0.3">
      <c r="B31" s="152"/>
      <c r="C31" s="153"/>
      <c r="D31" s="149"/>
      <c r="E31" s="154"/>
      <c r="G31" s="121"/>
    </row>
    <row r="32" spans="2:7" ht="20.25" x14ac:dyDescent="0.3">
      <c r="B32" s="159" t="s">
        <v>850</v>
      </c>
      <c r="C32" s="153"/>
      <c r="D32" s="149">
        <v>639187.87</v>
      </c>
      <c r="E32" s="154"/>
      <c r="F32" s="156"/>
      <c r="G32" s="121"/>
    </row>
    <row r="33" spans="2:7" ht="20.25" x14ac:dyDescent="0.3">
      <c r="B33" s="152" t="s">
        <v>848</v>
      </c>
      <c r="C33" s="153"/>
      <c r="D33" s="143">
        <v>128533.14</v>
      </c>
      <c r="E33" s="154">
        <f>+D32-D33</f>
        <v>510654.73</v>
      </c>
      <c r="F33" s="156"/>
      <c r="G33" s="121"/>
    </row>
    <row r="34" spans="2:7" ht="20.25" x14ac:dyDescent="0.3">
      <c r="B34" s="152"/>
      <c r="C34" s="153"/>
      <c r="D34" s="157"/>
      <c r="E34" s="154"/>
      <c r="F34" s="156"/>
      <c r="G34" s="121"/>
    </row>
    <row r="35" spans="2:7" ht="20.25" x14ac:dyDescent="0.3">
      <c r="B35" s="159" t="s">
        <v>851</v>
      </c>
      <c r="C35" s="153"/>
      <c r="D35" s="149"/>
      <c r="E35" s="160">
        <v>3933.77</v>
      </c>
      <c r="F35" s="156"/>
      <c r="G35" s="121"/>
    </row>
    <row r="36" spans="2:7" ht="26.25" customHeight="1" x14ac:dyDescent="0.3">
      <c r="B36" s="199" t="s">
        <v>852</v>
      </c>
      <c r="C36" s="144"/>
      <c r="D36" s="161"/>
      <c r="E36" s="150">
        <f>SUM(E27:E35)</f>
        <v>6928409.629999999</v>
      </c>
      <c r="F36" s="156"/>
      <c r="G36" s="121"/>
    </row>
    <row r="37" spans="2:7" ht="21" thickBot="1" x14ac:dyDescent="0.35">
      <c r="B37" s="199" t="s">
        <v>853</v>
      </c>
      <c r="C37" s="144"/>
      <c r="D37" s="162"/>
      <c r="E37" s="163">
        <f>+E21+E36</f>
        <v>9339965.1799999997</v>
      </c>
      <c r="G37" s="121"/>
    </row>
    <row r="38" spans="2:7" ht="21" thickTop="1" x14ac:dyDescent="0.3">
      <c r="B38" s="199"/>
      <c r="C38" s="144"/>
      <c r="D38" s="161"/>
      <c r="E38" s="164"/>
      <c r="G38" s="121"/>
    </row>
    <row r="39" spans="2:7" ht="19.5" x14ac:dyDescent="0.3">
      <c r="B39" s="199" t="s">
        <v>854</v>
      </c>
      <c r="C39" s="144"/>
      <c r="D39" s="165"/>
      <c r="E39" s="166"/>
      <c r="F39" s="167"/>
      <c r="G39" s="121"/>
    </row>
    <row r="40" spans="2:7" ht="19.5" x14ac:dyDescent="0.3">
      <c r="B40" s="199"/>
      <c r="C40" s="144"/>
      <c r="D40" s="199"/>
      <c r="E40" s="168"/>
      <c r="G40" s="121"/>
    </row>
    <row r="41" spans="2:7" ht="19.5" x14ac:dyDescent="0.3">
      <c r="B41" s="199" t="s">
        <v>855</v>
      </c>
      <c r="C41" s="144"/>
      <c r="D41" s="199"/>
      <c r="E41" s="134"/>
      <c r="G41" s="121"/>
    </row>
    <row r="42" spans="2:7" ht="24.75" x14ac:dyDescent="0.3">
      <c r="B42" s="135" t="s">
        <v>856</v>
      </c>
      <c r="C42" s="142"/>
      <c r="D42" s="135"/>
      <c r="E42" s="169">
        <v>340782.39</v>
      </c>
      <c r="G42" s="121"/>
    </row>
    <row r="43" spans="2:7" ht="20.25" x14ac:dyDescent="0.3">
      <c r="B43" s="199" t="s">
        <v>857</v>
      </c>
      <c r="C43" s="144"/>
      <c r="D43" s="199"/>
      <c r="E43" s="150"/>
      <c r="G43" s="121"/>
    </row>
    <row r="44" spans="2:7" ht="20.25" x14ac:dyDescent="0.3">
      <c r="B44" s="199" t="s">
        <v>858</v>
      </c>
      <c r="C44" s="144"/>
      <c r="D44" s="199"/>
      <c r="E44" s="150">
        <f>+E42</f>
        <v>340782.39</v>
      </c>
      <c r="G44" s="121"/>
    </row>
    <row r="45" spans="2:7" ht="20.25" x14ac:dyDescent="0.3">
      <c r="B45" s="199" t="s">
        <v>859</v>
      </c>
      <c r="C45" s="144"/>
      <c r="D45" s="199"/>
      <c r="E45" s="170">
        <f>+E43+E44</f>
        <v>340782.39</v>
      </c>
      <c r="G45" s="121"/>
    </row>
    <row r="46" spans="2:7" ht="20.25" x14ac:dyDescent="0.3">
      <c r="B46" s="199"/>
      <c r="C46" s="144"/>
      <c r="D46" s="199"/>
      <c r="E46" s="164"/>
      <c r="G46" s="121"/>
    </row>
    <row r="47" spans="2:7" ht="20.25" x14ac:dyDescent="0.3">
      <c r="B47" s="199" t="s">
        <v>860</v>
      </c>
      <c r="C47" s="144"/>
      <c r="D47" s="199"/>
      <c r="E47" s="150"/>
      <c r="G47" s="121"/>
    </row>
    <row r="48" spans="2:7" ht="20.25" x14ac:dyDescent="0.3">
      <c r="B48" s="135" t="s">
        <v>861</v>
      </c>
      <c r="C48" s="171"/>
      <c r="D48" s="135"/>
      <c r="E48" s="172">
        <f>+E37-E45</f>
        <v>8999182.7899999991</v>
      </c>
      <c r="G48" s="121"/>
    </row>
    <row r="49" spans="1:9" ht="20.25" x14ac:dyDescent="0.3">
      <c r="B49" s="199" t="s">
        <v>862</v>
      </c>
      <c r="C49" s="144"/>
      <c r="D49" s="199"/>
      <c r="E49" s="173">
        <f>SUM(E48:E48)</f>
        <v>8999182.7899999991</v>
      </c>
      <c r="G49" s="121"/>
    </row>
    <row r="50" spans="1:9" ht="21" thickBot="1" x14ac:dyDescent="0.35">
      <c r="B50" s="199" t="s">
        <v>863</v>
      </c>
      <c r="C50" s="144"/>
      <c r="D50" s="199"/>
      <c r="E50" s="174">
        <f>+E45+E49</f>
        <v>9339965.1799999997</v>
      </c>
      <c r="G50" s="121"/>
    </row>
    <row r="51" spans="1:9" ht="20.25" thickTop="1" x14ac:dyDescent="0.3">
      <c r="B51" s="199"/>
      <c r="C51" s="199"/>
      <c r="D51" s="199"/>
      <c r="E51" s="175"/>
      <c r="G51" s="121"/>
    </row>
    <row r="52" spans="1:9" ht="19.5" x14ac:dyDescent="0.3">
      <c r="B52" s="199"/>
      <c r="C52" s="199"/>
      <c r="D52" s="199"/>
      <c r="E52" s="166"/>
      <c r="G52" s="121"/>
    </row>
    <row r="53" spans="1:9" ht="16.5" x14ac:dyDescent="0.25">
      <c r="B53" s="199"/>
      <c r="C53" s="199"/>
      <c r="D53" s="199"/>
      <c r="E53" s="166"/>
    </row>
    <row r="54" spans="1:9" ht="16.5" x14ac:dyDescent="0.25">
      <c r="B54" s="199"/>
      <c r="C54" s="199"/>
      <c r="D54" s="199"/>
      <c r="E54" s="166"/>
    </row>
    <row r="55" spans="1:9" ht="16.5" x14ac:dyDescent="0.25">
      <c r="B55" s="199"/>
      <c r="C55" s="199"/>
      <c r="D55" s="199"/>
      <c r="E55" s="166"/>
    </row>
    <row r="56" spans="1:9" ht="16.5" x14ac:dyDescent="0.25">
      <c r="B56" s="199"/>
      <c r="C56" s="199"/>
      <c r="D56" s="199"/>
      <c r="E56" s="166"/>
    </row>
    <row r="57" spans="1:9" ht="16.5" x14ac:dyDescent="0.25">
      <c r="B57" s="199"/>
      <c r="C57" s="199"/>
      <c r="D57" s="199"/>
      <c r="E57" s="166"/>
    </row>
    <row r="58" spans="1:9" s="177" customFormat="1" ht="19.5" customHeight="1" x14ac:dyDescent="0.25">
      <c r="A58" s="176" t="s">
        <v>864</v>
      </c>
      <c r="C58" s="178" t="s">
        <v>865</v>
      </c>
      <c r="E58" s="178" t="s">
        <v>866</v>
      </c>
      <c r="F58" s="179"/>
      <c r="H58" s="180"/>
    </row>
    <row r="59" spans="1:9" s="177" customFormat="1" ht="19.5" x14ac:dyDescent="0.3">
      <c r="A59" s="181" t="s">
        <v>867</v>
      </c>
      <c r="C59" s="182" t="s">
        <v>868</v>
      </c>
      <c r="E59" s="182" t="s">
        <v>869</v>
      </c>
      <c r="F59" s="179"/>
      <c r="H59" s="180"/>
      <c r="I59" s="180"/>
    </row>
    <row r="60" spans="1:9" customFormat="1" ht="19.5" customHeight="1" x14ac:dyDescent="0.25">
      <c r="A60" s="183" t="s">
        <v>870</v>
      </c>
      <c r="B60" s="180"/>
      <c r="C60" s="184" t="s">
        <v>871</v>
      </c>
      <c r="D60" s="99"/>
      <c r="E60" s="184" t="s">
        <v>872</v>
      </c>
      <c r="F60" s="179"/>
      <c r="G60" s="99"/>
      <c r="H60" s="99"/>
      <c r="I60" s="99"/>
    </row>
    <row r="61" spans="1:9" customFormat="1" ht="19.5" x14ac:dyDescent="0.3">
      <c r="A61" s="99"/>
      <c r="B61" s="185"/>
      <c r="C61" s="185"/>
      <c r="D61" s="121"/>
      <c r="E61" s="185"/>
      <c r="F61" s="121"/>
      <c r="G61" s="121"/>
      <c r="H61" s="99"/>
      <c r="I61" s="99"/>
    </row>
    <row r="62" spans="1:9" customFormat="1" ht="31.5" customHeight="1" x14ac:dyDescent="0.25">
      <c r="A62" s="99"/>
      <c r="B62" s="186"/>
      <c r="C62" s="186"/>
      <c r="D62" s="99"/>
      <c r="E62" s="186"/>
      <c r="F62" s="99"/>
      <c r="G62" s="99"/>
      <c r="H62" s="99"/>
      <c r="I62" s="99"/>
    </row>
    <row r="63" spans="1:9" ht="17.25" thickBot="1" x14ac:dyDescent="0.3">
      <c r="B63" s="187"/>
      <c r="C63" s="187"/>
      <c r="D63" s="187"/>
      <c r="E63" s="188"/>
      <c r="F63" s="189"/>
    </row>
    <row r="64" spans="1:9" ht="16.5" customHeight="1" x14ac:dyDescent="0.25">
      <c r="B64" s="236" t="s">
        <v>274</v>
      </c>
      <c r="C64" s="236"/>
      <c r="D64" s="236"/>
      <c r="E64" s="236"/>
      <c r="F64" s="236"/>
    </row>
    <row r="65" spans="2:6" x14ac:dyDescent="0.25">
      <c r="B65" s="237" t="s">
        <v>873</v>
      </c>
      <c r="C65" s="237"/>
      <c r="D65" s="237"/>
      <c r="E65" s="237"/>
      <c r="F65" s="237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99AE02E-8985-44A7-9906-166179F549AA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JUNIO 2022 </vt:lpstr>
      <vt:lpstr>INGRESOS Y EGRESOS JUNIO 2022 </vt:lpstr>
      <vt:lpstr>Inventario almacen Abril-junio </vt:lpstr>
      <vt:lpstr>ESTADO DE SITUACION JUNIO 2022</vt:lpstr>
      <vt:lpstr>'CUENTAS X PAGAR JUNIO 2022 '!Área_de_impresión</vt:lpstr>
      <vt:lpstr>'ESTADO DE SITUACION JUNIO 2022'!Área_de_impresión</vt:lpstr>
      <vt:lpstr>'INGRESOS Y EGRESOS JUNIO 2022 '!Área_de_impresión</vt:lpstr>
      <vt:lpstr>'Inventario almacen Abril-junio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2022-07-07T16:00:47Z</cp:lastPrinted>
  <dcterms:created xsi:type="dcterms:W3CDTF">2021-07-27T16:08:42Z</dcterms:created>
  <dcterms:modified xsi:type="dcterms:W3CDTF">2022-07-07T17:52:46Z</dcterms:modified>
</cp:coreProperties>
</file>