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2022\1.  ENERO 2022\"/>
    </mc:Choice>
  </mc:AlternateContent>
  <xr:revisionPtr revIDLastSave="0" documentId="8_{A4037C0B-D102-428F-8E0D-E77AE9B6ECC6}" xr6:coauthVersionLast="47" xr6:coauthVersionMax="47" xr10:uidLastSave="{00000000-0000-0000-0000-000000000000}"/>
  <bookViews>
    <workbookView xWindow="-120" yWindow="-120" windowWidth="29040" windowHeight="15840" activeTab="2" xr2:uid="{8E46C6EE-7BE6-4CEA-876F-79DD5A14B03F}"/>
  </bookViews>
  <sheets>
    <sheet name="Inven almacen Enero-Marzo 2022" sheetId="33" r:id="rId1"/>
    <sheet name="INGRESOS Y EGRESOS ENERO 2022" sheetId="34" r:id="rId2"/>
    <sheet name="CUENTAS X PAGAR ENERO 2022" sheetId="35" r:id="rId3"/>
    <sheet name="ESTADO DE SITUACION ENERO 2022 " sheetId="36" r:id="rId4"/>
  </sheets>
  <externalReferences>
    <externalReference r:id="rId5"/>
  </externalReferences>
  <definedNames>
    <definedName name="_xlnm._FilterDatabase" localSheetId="1" hidden="1">'INGRESOS Y EGRESOS ENERO 2022'!$F$14:$H$72</definedName>
    <definedName name="_xlnm._FilterDatabase" localSheetId="0" hidden="1">'Inven almacen Enero-Marzo 2022'!$A$7:$G$193</definedName>
    <definedName name="_xlnm.Print_Area" localSheetId="2">'CUENTAS X PAGAR ENERO 2022'!$C$1:$T$48</definedName>
    <definedName name="_xlnm.Print_Area" localSheetId="3">'ESTADO DE SITUACION ENERO 2022 '!$A$1:$G$72</definedName>
    <definedName name="_xlnm.Print_Area" localSheetId="1">'INGRESOS Y EGRESOS ENERO 2022'!$B$1:$H$83</definedName>
    <definedName name="_xlnm.Print_Area" localSheetId="0">'Inven almacen Enero-Marzo 2022'!$A$1:$M$207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36" l="1"/>
  <c r="E45" i="36" s="1"/>
  <c r="E33" i="36"/>
  <c r="D29" i="36"/>
  <c r="E30" i="36" s="1"/>
  <c r="E27" i="36"/>
  <c r="E18" i="36"/>
  <c r="E21" i="36" s="1"/>
  <c r="E36" i="36" l="1"/>
  <c r="F36" i="36" s="1"/>
  <c r="E37" i="36"/>
  <c r="E48" i="36" s="1"/>
  <c r="E49" i="36" s="1"/>
  <c r="E50" i="36" s="1"/>
  <c r="S10" i="35" l="1"/>
  <c r="S9" i="35"/>
  <c r="K11" i="35"/>
  <c r="N11" i="35"/>
  <c r="S11" i="35" s="1"/>
  <c r="R12" i="35"/>
  <c r="Q12" i="35"/>
  <c r="P12" i="35"/>
  <c r="O12" i="35"/>
  <c r="N12" i="35" l="1"/>
  <c r="S12" i="35"/>
  <c r="G72" i="34" l="1"/>
  <c r="F72" i="34"/>
  <c r="H15" i="34"/>
  <c r="H72" i="34" l="1"/>
  <c r="H16" i="34"/>
  <c r="H17" i="34" s="1"/>
  <c r="H18" i="34" s="1"/>
  <c r="H19" i="34" s="1"/>
  <c r="H20" i="34" s="1"/>
  <c r="H21" i="34" s="1"/>
  <c r="H22" i="34" s="1"/>
  <c r="H23" i="34" s="1"/>
  <c r="H24" i="34" s="1"/>
  <c r="H25" i="34" s="1"/>
  <c r="H26" i="34" s="1"/>
  <c r="H27" i="34" s="1"/>
  <c r="H28" i="34" s="1"/>
  <c r="H29" i="34" s="1"/>
  <c r="H30" i="34" s="1"/>
  <c r="H31" i="34" s="1"/>
  <c r="H32" i="34" s="1"/>
  <c r="H33" i="34" s="1"/>
  <c r="H34" i="34" s="1"/>
  <c r="H35" i="34" s="1"/>
  <c r="H36" i="34" s="1"/>
  <c r="H37" i="34" s="1"/>
  <c r="H38" i="34" s="1"/>
  <c r="H39" i="34" s="1"/>
  <c r="H40" i="34" s="1"/>
  <c r="H41" i="34" s="1"/>
  <c r="H42" i="34" s="1"/>
  <c r="H43" i="34" s="1"/>
  <c r="H44" i="34" s="1"/>
  <c r="H45" i="34" s="1"/>
  <c r="H46" i="34" s="1"/>
  <c r="H47" i="34" s="1"/>
  <c r="H48" i="34" s="1"/>
  <c r="H49" i="34" s="1"/>
  <c r="H50" i="34" s="1"/>
  <c r="H51" i="34" s="1"/>
  <c r="H52" i="34" s="1"/>
  <c r="H53" i="34" s="1"/>
  <c r="H54" i="34" s="1"/>
  <c r="H55" i="34" s="1"/>
  <c r="H56" i="34" s="1"/>
  <c r="H57" i="34" s="1"/>
  <c r="H58" i="34" s="1"/>
  <c r="H59" i="34" s="1"/>
  <c r="H60" i="34" s="1"/>
  <c r="H61" i="34" s="1"/>
  <c r="H62" i="34" s="1"/>
  <c r="H63" i="34" s="1"/>
  <c r="H64" i="34" s="1"/>
  <c r="H65" i="34" s="1"/>
  <c r="H66" i="34" s="1"/>
  <c r="H67" i="34" s="1"/>
  <c r="H68" i="34" s="1"/>
  <c r="H69" i="34" s="1"/>
  <c r="H70" i="34" s="1"/>
  <c r="H71" i="34" s="1"/>
  <c r="G8" i="33" l="1"/>
  <c r="J8" i="33"/>
  <c r="M8" i="33"/>
  <c r="G9" i="33"/>
  <c r="J9" i="33"/>
  <c r="M9" i="33"/>
  <c r="G10" i="33"/>
  <c r="J10" i="33"/>
  <c r="M10" i="33"/>
  <c r="G11" i="33"/>
  <c r="J11" i="33"/>
  <c r="M11" i="33"/>
  <c r="G12" i="33"/>
  <c r="J12" i="33"/>
  <c r="M12" i="33"/>
  <c r="G13" i="33"/>
  <c r="J13" i="33"/>
  <c r="M13" i="33"/>
  <c r="G14" i="33"/>
  <c r="J14" i="33"/>
  <c r="M14" i="33"/>
  <c r="G15" i="33"/>
  <c r="J15" i="33"/>
  <c r="M15" i="33"/>
  <c r="G16" i="33"/>
  <c r="J16" i="33"/>
  <c r="M16" i="33"/>
  <c r="G17" i="33"/>
  <c r="J17" i="33"/>
  <c r="M17" i="33"/>
  <c r="G18" i="33"/>
  <c r="J18" i="33"/>
  <c r="M18" i="33"/>
  <c r="G19" i="33"/>
  <c r="J19" i="33"/>
  <c r="M19" i="33"/>
  <c r="G20" i="33"/>
  <c r="J20" i="33"/>
  <c r="M20" i="33"/>
  <c r="G21" i="33"/>
  <c r="J21" i="33"/>
  <c r="M21" i="33"/>
  <c r="G22" i="33"/>
  <c r="J22" i="33"/>
  <c r="M22" i="33"/>
  <c r="G23" i="33"/>
  <c r="J23" i="33"/>
  <c r="M23" i="33"/>
  <c r="G24" i="33"/>
  <c r="J24" i="33"/>
  <c r="M24" i="33"/>
  <c r="G25" i="33"/>
  <c r="J25" i="33"/>
  <c r="M25" i="33"/>
  <c r="G26" i="33"/>
  <c r="J26" i="33"/>
  <c r="M26" i="33"/>
  <c r="G27" i="33"/>
  <c r="J27" i="33"/>
  <c r="M27" i="33"/>
  <c r="G28" i="33"/>
  <c r="J28" i="33"/>
  <c r="M28" i="33"/>
  <c r="G29" i="33"/>
  <c r="J29" i="33"/>
  <c r="M29" i="33"/>
  <c r="G30" i="33"/>
  <c r="J30" i="33"/>
  <c r="M30" i="33"/>
  <c r="G31" i="33"/>
  <c r="J31" i="33"/>
  <c r="M31" i="33"/>
  <c r="G32" i="33"/>
  <c r="J32" i="33"/>
  <c r="M32" i="33"/>
  <c r="G33" i="33"/>
  <c r="J33" i="33"/>
  <c r="M33" i="33"/>
  <c r="G34" i="33"/>
  <c r="J34" i="33"/>
  <c r="M34" i="33"/>
  <c r="G35" i="33"/>
  <c r="J35" i="33"/>
  <c r="M35" i="33"/>
  <c r="G36" i="33"/>
  <c r="J36" i="33"/>
  <c r="M36" i="33"/>
  <c r="G37" i="33"/>
  <c r="J37" i="33"/>
  <c r="M37" i="33"/>
  <c r="G38" i="33"/>
  <c r="J38" i="33"/>
  <c r="M38" i="33"/>
  <c r="G39" i="33"/>
  <c r="J39" i="33"/>
  <c r="M39" i="33"/>
  <c r="G40" i="33"/>
  <c r="J40" i="33"/>
  <c r="M40" i="33"/>
  <c r="G41" i="33"/>
  <c r="J41" i="33"/>
  <c r="M41" i="33"/>
  <c r="G42" i="33"/>
  <c r="J42" i="33"/>
  <c r="M42" i="33"/>
  <c r="G43" i="33"/>
  <c r="J43" i="33"/>
  <c r="M43" i="33"/>
  <c r="G44" i="33"/>
  <c r="J44" i="33"/>
  <c r="M44" i="33"/>
  <c r="G45" i="33"/>
  <c r="J45" i="33"/>
  <c r="M45" i="33"/>
  <c r="G46" i="33"/>
  <c r="J46" i="33"/>
  <c r="M46" i="33"/>
  <c r="G47" i="33"/>
  <c r="J47" i="33"/>
  <c r="M47" i="33"/>
  <c r="G48" i="33"/>
  <c r="J48" i="33"/>
  <c r="M48" i="33"/>
  <c r="G49" i="33"/>
  <c r="J49" i="33"/>
  <c r="M49" i="33"/>
  <c r="G50" i="33"/>
  <c r="J50" i="33"/>
  <c r="M50" i="33"/>
  <c r="G51" i="33"/>
  <c r="J51" i="33"/>
  <c r="M51" i="33"/>
  <c r="G52" i="33"/>
  <c r="J52" i="33"/>
  <c r="M52" i="33"/>
  <c r="G53" i="33"/>
  <c r="J53" i="33"/>
  <c r="M53" i="33"/>
  <c r="G54" i="33"/>
  <c r="J54" i="33"/>
  <c r="M54" i="33"/>
  <c r="G55" i="33"/>
  <c r="J55" i="33"/>
  <c r="M55" i="33"/>
  <c r="G56" i="33"/>
  <c r="J56" i="33"/>
  <c r="M56" i="33"/>
  <c r="G57" i="33"/>
  <c r="J57" i="33"/>
  <c r="M57" i="33"/>
  <c r="G58" i="33"/>
  <c r="J58" i="33"/>
  <c r="M58" i="33"/>
  <c r="G59" i="33"/>
  <c r="J59" i="33"/>
  <c r="M59" i="33"/>
  <c r="G60" i="33"/>
  <c r="J60" i="33"/>
  <c r="M60" i="33"/>
  <c r="G61" i="33"/>
  <c r="J61" i="33"/>
  <c r="M61" i="33"/>
  <c r="G62" i="33"/>
  <c r="J62" i="33"/>
  <c r="M62" i="33"/>
  <c r="G63" i="33"/>
  <c r="J63" i="33"/>
  <c r="M63" i="33"/>
  <c r="G64" i="33"/>
  <c r="J64" i="33"/>
  <c r="M64" i="33"/>
  <c r="G65" i="33"/>
  <c r="J65" i="33"/>
  <c r="M65" i="33"/>
  <c r="G66" i="33"/>
  <c r="J66" i="33"/>
  <c r="M66" i="33"/>
  <c r="G67" i="33"/>
  <c r="J67" i="33"/>
  <c r="M67" i="33"/>
  <c r="G68" i="33"/>
  <c r="J68" i="33"/>
  <c r="M68" i="33"/>
  <c r="G69" i="33"/>
  <c r="J69" i="33"/>
  <c r="M69" i="33"/>
  <c r="G70" i="33"/>
  <c r="J70" i="33"/>
  <c r="M70" i="33"/>
  <c r="G71" i="33"/>
  <c r="J71" i="33"/>
  <c r="M71" i="33"/>
  <c r="G72" i="33"/>
  <c r="J72" i="33"/>
  <c r="M72" i="33"/>
  <c r="G73" i="33"/>
  <c r="J73" i="33"/>
  <c r="M73" i="33"/>
  <c r="G74" i="33"/>
  <c r="J74" i="33"/>
  <c r="M74" i="33"/>
  <c r="G75" i="33"/>
  <c r="J75" i="33"/>
  <c r="M75" i="33"/>
  <c r="G76" i="33"/>
  <c r="J76" i="33"/>
  <c r="M76" i="33"/>
  <c r="G77" i="33"/>
  <c r="J77" i="33"/>
  <c r="M77" i="33"/>
  <c r="G78" i="33"/>
  <c r="J78" i="33"/>
  <c r="M78" i="33"/>
  <c r="G79" i="33"/>
  <c r="J79" i="33"/>
  <c r="M79" i="33"/>
  <c r="G80" i="33"/>
  <c r="J80" i="33"/>
  <c r="M80" i="33"/>
  <c r="G81" i="33"/>
  <c r="J81" i="33"/>
  <c r="M81" i="33"/>
  <c r="G82" i="33"/>
  <c r="J82" i="33"/>
  <c r="M82" i="33"/>
  <c r="G83" i="33"/>
  <c r="J83" i="33"/>
  <c r="M83" i="33"/>
  <c r="G84" i="33"/>
  <c r="J84" i="33"/>
  <c r="M84" i="33"/>
  <c r="G85" i="33"/>
  <c r="J85" i="33"/>
  <c r="M85" i="33"/>
  <c r="G86" i="33"/>
  <c r="J86" i="33"/>
  <c r="M86" i="33"/>
  <c r="G87" i="33"/>
  <c r="J87" i="33"/>
  <c r="M87" i="33"/>
  <c r="G88" i="33"/>
  <c r="J88" i="33"/>
  <c r="M88" i="33"/>
  <c r="G89" i="33"/>
  <c r="J89" i="33"/>
  <c r="M89" i="33"/>
  <c r="G90" i="33"/>
  <c r="J90" i="33"/>
  <c r="M90" i="33"/>
  <c r="G91" i="33"/>
  <c r="J91" i="33"/>
  <c r="M91" i="33"/>
  <c r="G92" i="33"/>
  <c r="J92" i="33"/>
  <c r="M92" i="33"/>
  <c r="G93" i="33"/>
  <c r="J93" i="33"/>
  <c r="M93" i="33"/>
  <c r="G94" i="33"/>
  <c r="J94" i="33"/>
  <c r="M94" i="33"/>
  <c r="G95" i="33"/>
  <c r="J95" i="33"/>
  <c r="M95" i="33"/>
  <c r="G96" i="33"/>
  <c r="J96" i="33"/>
  <c r="M96" i="33"/>
  <c r="G97" i="33"/>
  <c r="J97" i="33"/>
  <c r="M97" i="33"/>
  <c r="G98" i="33"/>
  <c r="J98" i="33"/>
  <c r="M98" i="33"/>
  <c r="G99" i="33"/>
  <c r="J99" i="33"/>
  <c r="M99" i="33"/>
  <c r="G100" i="33"/>
  <c r="J100" i="33"/>
  <c r="M100" i="33"/>
  <c r="G101" i="33"/>
  <c r="J101" i="33"/>
  <c r="M101" i="33"/>
  <c r="G102" i="33"/>
  <c r="J102" i="33"/>
  <c r="M102" i="33"/>
  <c r="G103" i="33"/>
  <c r="J103" i="33"/>
  <c r="M103" i="33"/>
  <c r="G104" i="33"/>
  <c r="J104" i="33"/>
  <c r="M104" i="33"/>
  <c r="G105" i="33"/>
  <c r="J105" i="33"/>
  <c r="M105" i="33"/>
  <c r="G106" i="33"/>
  <c r="J106" i="33"/>
  <c r="M106" i="33"/>
  <c r="G107" i="33"/>
  <c r="J107" i="33"/>
  <c r="M107" i="33"/>
  <c r="G108" i="33"/>
  <c r="J108" i="33"/>
  <c r="M108" i="33"/>
  <c r="G109" i="33"/>
  <c r="J109" i="33"/>
  <c r="M109" i="33"/>
  <c r="G110" i="33"/>
  <c r="J110" i="33"/>
  <c r="M110" i="33"/>
  <c r="G111" i="33"/>
  <c r="J111" i="33"/>
  <c r="M111" i="33"/>
  <c r="G112" i="33"/>
  <c r="J112" i="33"/>
  <c r="M112" i="33"/>
  <c r="G113" i="33"/>
  <c r="J113" i="33"/>
  <c r="M113" i="33"/>
  <c r="G114" i="33"/>
  <c r="J114" i="33"/>
  <c r="M114" i="33"/>
  <c r="G115" i="33"/>
  <c r="J115" i="33"/>
  <c r="M115" i="33"/>
  <c r="G116" i="33"/>
  <c r="J116" i="33"/>
  <c r="M116" i="33"/>
  <c r="G117" i="33"/>
  <c r="J117" i="33"/>
  <c r="M117" i="33"/>
  <c r="G118" i="33"/>
  <c r="J118" i="33"/>
  <c r="M118" i="33"/>
  <c r="G119" i="33"/>
  <c r="J119" i="33"/>
  <c r="M119" i="33"/>
  <c r="G120" i="33"/>
  <c r="J120" i="33"/>
  <c r="M120" i="33"/>
  <c r="G121" i="33"/>
  <c r="J121" i="33"/>
  <c r="M121" i="33"/>
  <c r="G122" i="33"/>
  <c r="J122" i="33"/>
  <c r="M122" i="33"/>
  <c r="G123" i="33"/>
  <c r="J123" i="33"/>
  <c r="M123" i="33"/>
  <c r="G124" i="33"/>
  <c r="J124" i="33"/>
  <c r="M124" i="33"/>
  <c r="G125" i="33"/>
  <c r="J125" i="33"/>
  <c r="M125" i="33"/>
  <c r="G126" i="33"/>
  <c r="J126" i="33"/>
  <c r="M126" i="33"/>
  <c r="G127" i="33"/>
  <c r="J127" i="33"/>
  <c r="M127" i="33"/>
  <c r="G128" i="33"/>
  <c r="J128" i="33"/>
  <c r="M128" i="33"/>
  <c r="G129" i="33"/>
  <c r="J129" i="33"/>
  <c r="M129" i="33"/>
  <c r="G130" i="33"/>
  <c r="J130" i="33"/>
  <c r="M130" i="33"/>
  <c r="G131" i="33"/>
  <c r="J131" i="33"/>
  <c r="M131" i="33"/>
  <c r="G132" i="33"/>
  <c r="J132" i="33"/>
  <c r="M132" i="33"/>
  <c r="G133" i="33"/>
  <c r="J133" i="33"/>
  <c r="M133" i="33"/>
  <c r="G134" i="33"/>
  <c r="J134" i="33"/>
  <c r="M134" i="33"/>
  <c r="G135" i="33"/>
  <c r="J135" i="33"/>
  <c r="M135" i="33"/>
  <c r="G136" i="33"/>
  <c r="J136" i="33"/>
  <c r="M136" i="33"/>
  <c r="G137" i="33"/>
  <c r="J137" i="33"/>
  <c r="M137" i="33"/>
  <c r="G138" i="33"/>
  <c r="J138" i="33"/>
  <c r="M138" i="33"/>
  <c r="G139" i="33"/>
  <c r="J139" i="33"/>
  <c r="M139" i="33"/>
  <c r="G140" i="33"/>
  <c r="J140" i="33"/>
  <c r="M140" i="33"/>
  <c r="G141" i="33"/>
  <c r="J141" i="33"/>
  <c r="M141" i="33"/>
  <c r="G142" i="33"/>
  <c r="J142" i="33"/>
  <c r="M142" i="33"/>
  <c r="G143" i="33"/>
  <c r="J143" i="33"/>
  <c r="M143" i="33"/>
  <c r="G144" i="33"/>
  <c r="J144" i="33"/>
  <c r="M144" i="33"/>
  <c r="G145" i="33"/>
  <c r="J145" i="33"/>
  <c r="M145" i="33"/>
  <c r="G146" i="33"/>
  <c r="J146" i="33"/>
  <c r="M146" i="33"/>
  <c r="G147" i="33"/>
  <c r="J147" i="33"/>
  <c r="M147" i="33"/>
  <c r="G148" i="33"/>
  <c r="J148" i="33"/>
  <c r="M148" i="33"/>
  <c r="G149" i="33"/>
  <c r="J149" i="33"/>
  <c r="M149" i="33"/>
  <c r="G150" i="33"/>
  <c r="J150" i="33"/>
  <c r="M150" i="33"/>
  <c r="G151" i="33"/>
  <c r="J151" i="33"/>
  <c r="M151" i="33"/>
  <c r="G152" i="33"/>
  <c r="J152" i="33"/>
  <c r="M152" i="33"/>
  <c r="G153" i="33"/>
  <c r="J153" i="33"/>
  <c r="M153" i="33"/>
  <c r="G154" i="33"/>
  <c r="J154" i="33"/>
  <c r="M154" i="33"/>
  <c r="G155" i="33"/>
  <c r="J155" i="33"/>
  <c r="M155" i="33"/>
  <c r="G156" i="33"/>
  <c r="J156" i="33"/>
  <c r="M156" i="33"/>
  <c r="G157" i="33"/>
  <c r="J157" i="33"/>
  <c r="M157" i="33"/>
  <c r="G158" i="33"/>
  <c r="J158" i="33"/>
  <c r="M158" i="33"/>
  <c r="G159" i="33"/>
  <c r="J159" i="33"/>
  <c r="M159" i="33"/>
  <c r="G160" i="33"/>
  <c r="J160" i="33"/>
  <c r="M160" i="33"/>
  <c r="G161" i="33"/>
  <c r="J161" i="33"/>
  <c r="M161" i="33"/>
  <c r="G162" i="33"/>
  <c r="J162" i="33"/>
  <c r="M162" i="33"/>
  <c r="G163" i="33"/>
  <c r="J163" i="33"/>
  <c r="M163" i="33"/>
  <c r="G164" i="33"/>
  <c r="J164" i="33"/>
  <c r="M164" i="33"/>
  <c r="G165" i="33"/>
  <c r="J165" i="33"/>
  <c r="M165" i="33"/>
  <c r="G166" i="33"/>
  <c r="J166" i="33"/>
  <c r="M166" i="33"/>
  <c r="G167" i="33"/>
  <c r="J167" i="33"/>
  <c r="M167" i="33"/>
  <c r="G168" i="33"/>
  <c r="H168" i="33"/>
  <c r="J168" i="33" s="1"/>
  <c r="M168" i="33"/>
  <c r="G169" i="33"/>
  <c r="J169" i="33"/>
  <c r="M169" i="33"/>
  <c r="G170" i="33"/>
  <c r="J170" i="33"/>
  <c r="M170" i="33"/>
  <c r="G171" i="33"/>
  <c r="J171" i="33"/>
  <c r="M171" i="33"/>
  <c r="G172" i="33"/>
  <c r="J172" i="33"/>
  <c r="M172" i="33"/>
  <c r="G173" i="33"/>
  <c r="J173" i="33"/>
  <c r="M173" i="33"/>
  <c r="G174" i="33"/>
  <c r="J174" i="33"/>
  <c r="M174" i="33"/>
  <c r="G175" i="33"/>
  <c r="J175" i="33"/>
  <c r="M175" i="33"/>
  <c r="G176" i="33"/>
  <c r="J176" i="33"/>
  <c r="M176" i="33"/>
  <c r="G177" i="33"/>
  <c r="J177" i="33"/>
  <c r="M177" i="33"/>
  <c r="G178" i="33"/>
  <c r="J178" i="33"/>
  <c r="M178" i="33"/>
  <c r="G179" i="33"/>
  <c r="J179" i="33"/>
  <c r="M179" i="33"/>
  <c r="G180" i="33"/>
  <c r="J180" i="33"/>
  <c r="M180" i="33"/>
  <c r="G181" i="33"/>
  <c r="J181" i="33"/>
  <c r="M181" i="33"/>
  <c r="G182" i="33"/>
  <c r="J182" i="33"/>
  <c r="M182" i="33"/>
  <c r="G183" i="33"/>
  <c r="J183" i="33"/>
  <c r="M183" i="33"/>
  <c r="G184" i="33"/>
  <c r="J184" i="33"/>
  <c r="M184" i="33"/>
  <c r="G185" i="33"/>
  <c r="J185" i="33"/>
  <c r="M185" i="33"/>
  <c r="G186" i="33"/>
  <c r="J186" i="33"/>
  <c r="M186" i="33"/>
  <c r="G187" i="33"/>
  <c r="J187" i="33"/>
  <c r="M187" i="33"/>
  <c r="G188" i="33"/>
  <c r="J188" i="33"/>
  <c r="M188" i="33"/>
  <c r="G189" i="33"/>
  <c r="J189" i="33"/>
  <c r="M189" i="33"/>
  <c r="G190" i="33"/>
  <c r="J190" i="33"/>
  <c r="M190" i="33"/>
  <c r="G191" i="33"/>
  <c r="J191" i="33"/>
  <c r="M191" i="33"/>
  <c r="G192" i="33"/>
  <c r="J192" i="33"/>
  <c r="M192" i="33"/>
  <c r="G193" i="33" l="1"/>
  <c r="J193" i="33"/>
  <c r="M193" i="33"/>
</calcChain>
</file>

<file path=xl/sharedStrings.xml><?xml version="1.0" encoding="utf-8"?>
<sst xmlns="http://schemas.openxmlformats.org/spreadsheetml/2006/main" count="777" uniqueCount="578">
  <si>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</si>
  <si>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</si>
  <si>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</si>
  <si>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</si>
  <si>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</si>
  <si>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</si>
  <si>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</si>
  <si>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</si>
  <si>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</si>
  <si>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</si>
  <si>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</si>
  <si>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</si>
  <si>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</si>
  <si>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</si>
  <si>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</si>
  <si>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</si>
  <si>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</si>
  <si>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</si>
  <si>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</si>
  <si>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</si>
  <si>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</si>
  <si>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</si>
  <si>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</si>
  <si>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</si>
  <si>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</si>
  <si>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</si>
  <si>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</si>
  <si>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</si>
  <si>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</si>
  <si>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</si>
  <si>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</si>
  <si>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</si>
  <si>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</si>
  <si>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</si>
  <si>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</si>
  <si>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</si>
  <si>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</si>
  <si>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</si>
  <si>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</si>
  <si>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</si>
  <si>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</si>
  <si>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</si>
  <si>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</si>
  <si>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</si>
  <si>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</si>
  <si>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</si>
  <si>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</si>
  <si>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</si>
  <si>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</si>
  <si>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</si>
  <si>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</si>
  <si>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</si>
  <si>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</si>
  <si>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</si>
  <si>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</si>
  <si>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</si>
  <si>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</si>
  <si>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</si>
  <si>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</si>
  <si>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</si>
  <si>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</si>
  <si>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</si>
  <si>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</si>
  <si>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</si>
  <si>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</si>
  <si>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</si>
  <si>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</si>
  <si>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</si>
  <si>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</si>
  <si>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</si>
  <si>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</si>
  <si>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</si>
  <si>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</si>
  <si>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</si>
  <si>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</si>
  <si>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</si>
  <si>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</si>
  <si>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</si>
  <si>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</si>
  <si>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</si>
  <si>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</si>
  <si>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</si>
  <si>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</si>
  <si>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</si>
  <si>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</si>
  <si>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</si>
  <si>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</si>
  <si>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</si>
  <si>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</si>
  <si>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</si>
  <si>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</si>
  <si>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</si>
  <si>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</si>
  <si>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</si>
  <si>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</si>
  <si>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</si>
  <si>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</si>
  <si>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</si>
  <si>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</si>
  <si>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</si>
  <si>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</si>
  <si>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</si>
  <si>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</si>
  <si>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</si>
  <si>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</si>
  <si>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</si>
  <si>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</si>
  <si>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</si>
  <si>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</si>
  <si>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</si>
  <si>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</si>
  <si>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</si>
  <si>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</si>
  <si>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</si>
  <si>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</si>
  <si>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</si>
  <si>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</si>
  <si>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</si>
  <si>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</si>
  <si>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</si>
  <si>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</si>
  <si>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</si>
  <si>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</si>
  <si>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</si>
  <si>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</si>
  <si>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</si>
  <si>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</si>
  <si>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</si>
  <si>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</si>
  <si>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</si>
  <si>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</si>
  <si>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</si>
  <si>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</si>
  <si>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</si>
  <si>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</si>
  <si>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</si>
  <si>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</si>
  <si>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</si>
  <si>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</si>
  <si>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</si>
  <si>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</si>
  <si>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</si>
  <si>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</si>
  <si>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</si>
  <si>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</si>
  <si>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</si>
  <si>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</si>
  <si>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</si>
  <si>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</si>
  <si>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</si>
  <si>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</si>
  <si>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</si>
  <si>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</si>
  <si>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</si>
  <si>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</si>
  <si>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</si>
  <si>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</si>
  <si>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</si>
  <si>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</si>
  <si>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</si>
  <si>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</si>
  <si>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</si>
  <si>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</si>
  <si>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</si>
  <si>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</si>
  <si>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</si>
  <si>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</si>
  <si>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</si>
  <si>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</si>
  <si>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</si>
  <si>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</si>
  <si>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</si>
  <si>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</si>
  <si>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</si>
  <si>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</si>
  <si>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</si>
  <si>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</si>
  <si>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</si>
  <si>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</si>
  <si>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</si>
  <si>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</si>
  <si>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</si>
  <si>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</si>
  <si>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</si>
  <si>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</si>
  <si>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</si>
  <si>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</si>
  <si>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</si>
  <si>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</si>
  <si>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</si>
  <si>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</si>
  <si>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</si>
  <si>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</si>
  <si>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</si>
  <si>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</si>
  <si>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</si>
  <si>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</si>
  <si>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</si>
  <si>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</si>
  <si>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</si>
  <si>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</si>
  <si>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</si>
  <si>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</si>
  <si>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</si>
  <si>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</si>
  <si>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</si>
  <si>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</si>
  <si>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RESALTADORES BEROL AMARILLOS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</si>
  <si>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</si>
  <si>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</si>
  <si>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</si>
  <si>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</si>
  <si>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</si>
  <si>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</si>
  <si>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</si>
  <si>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</si>
  <si>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</si>
  <si>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</si>
  <si>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</si>
  <si>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</si>
  <si>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</si>
  <si>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</si>
  <si>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</si>
  <si>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</si>
  <si>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</si>
  <si>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</si>
  <si>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18/03/2021</t>
  </si>
  <si>
    <t>TE DE MANZANILLA</t>
  </si>
  <si>
    <t>TE FRIO INSTANTANEO</t>
  </si>
  <si>
    <t>TENEDORES DESECHABLES 25/1</t>
  </si>
  <si>
    <t>THROMBOCID POMADA 1 MG</t>
  </si>
  <si>
    <t>0187</t>
  </si>
  <si>
    <t>2.3.2.2.01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</si>
  <si>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</si>
  <si>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</si>
  <si>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</si>
  <si>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</si>
  <si>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</si>
  <si>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</si>
  <si>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</si>
  <si>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</si>
  <si>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</si>
  <si>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</si>
  <si>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</si>
  <si>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</si>
  <si>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</si>
  <si>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</si>
  <si>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</si>
  <si>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</si>
  <si>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</si>
  <si>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</si>
  <si>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</si>
  <si>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</si>
  <si>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</si>
  <si>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</si>
  <si>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</si>
  <si>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</si>
  <si>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</si>
  <si>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</si>
  <si>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</si>
  <si>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</si>
  <si>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</si>
  <si>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</si>
  <si>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</si>
  <si>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</si>
  <si>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</si>
  <si>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</si>
  <si>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</si>
  <si>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</si>
  <si>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</si>
  <si>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</si>
  <si>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</si>
  <si>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</si>
  <si>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</si>
  <si>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</si>
  <si>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</si>
  <si>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</si>
  <si>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</si>
  <si>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</si>
  <si>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</si>
  <si>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</si>
  <si>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</si>
  <si>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</si>
  <si>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</si>
  <si>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</si>
  <si>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</si>
  <si>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SUAPER KIKA</t>
  </si>
  <si>
    <t>0246</t>
  </si>
  <si>
    <t>CUCHILLO CORTE 10CK CHEF BLANCO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</si>
  <si>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</si>
  <si>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</si>
  <si>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</si>
  <si>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</si>
  <si>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</si>
  <si>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</si>
  <si>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</si>
  <si>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</si>
  <si>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</si>
  <si>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</si>
  <si>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</si>
  <si>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</si>
  <si>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</si>
  <si>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</si>
  <si>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</si>
  <si>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</si>
  <si>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</si>
  <si>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</si>
  <si>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</si>
  <si>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</si>
  <si>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</si>
  <si>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</si>
  <si>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</si>
  <si>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</si>
  <si>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</si>
  <si>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</si>
  <si>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</si>
  <si>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</si>
  <si>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</si>
  <si>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</si>
  <si>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</si>
  <si>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</si>
  <si>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</si>
  <si>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</si>
  <si>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</si>
  <si>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</si>
  <si>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</si>
  <si>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</si>
  <si>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</si>
  <si>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</si>
  <si>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</si>
  <si>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</si>
  <si>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</si>
  <si>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</si>
  <si>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</si>
  <si>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</si>
  <si>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</si>
  <si>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</si>
  <si>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</si>
  <si>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</si>
  <si>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</si>
  <si>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</si>
  <si>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</si>
  <si>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</si>
  <si>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</si>
  <si>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</si>
  <si>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</si>
  <si>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</si>
  <si>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</si>
  <si>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</si>
  <si>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</si>
  <si>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</si>
  <si>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</si>
  <si>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</si>
  <si>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</si>
  <si>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</si>
  <si>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</si>
  <si>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</si>
  <si>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</si>
  <si>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</si>
  <si>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</si>
  <si>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</si>
  <si>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</si>
  <si>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</si>
  <si>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</si>
  <si>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</si>
  <si>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</si>
  <si>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</si>
  <si>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</si>
  <si>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</si>
  <si>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</si>
  <si>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</si>
  <si>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</si>
  <si>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REVISADO POR</t>
  </si>
  <si>
    <t xml:space="preserve">                     Director Ejecutivo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</si>
  <si>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</si>
  <si>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</si>
  <si>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</si>
  <si>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</si>
  <si>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</si>
  <si>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</si>
  <si>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</si>
  <si>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</si>
  <si>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</si>
  <si>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</si>
  <si>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</si>
  <si>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 xml:space="preserve">Lic. Deyanira Fernández </t>
  </si>
  <si>
    <t>Lic. Crismairi Rodríguez</t>
  </si>
  <si>
    <t xml:space="preserve">                      Lic. Erodis Diaz</t>
  </si>
  <si>
    <t>Enc. Administrativo y Financiero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</si>
  <si>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</si>
  <si>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</si>
  <si>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</si>
  <si>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</si>
  <si>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</si>
  <si>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</si>
  <si>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</si>
  <si>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</si>
  <si>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</si>
  <si>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</si>
  <si>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</si>
  <si>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</si>
  <si>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</si>
  <si>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</si>
  <si>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</si>
  <si>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</si>
  <si>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</si>
  <si>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</si>
  <si>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</si>
  <si>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</si>
  <si>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</si>
  <si>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</si>
  <si>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</si>
  <si>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</si>
  <si>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</si>
  <si>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</si>
  <si>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</si>
  <si>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</si>
  <si>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Noviembre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</si>
  <si>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</si>
  <si>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</si>
  <si>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</si>
  <si>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</si>
  <si>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</si>
  <si>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</si>
  <si>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</si>
  <si>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</si>
  <si>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</si>
  <si>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</si>
  <si>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</si>
  <si>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</si>
  <si>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</si>
  <si>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</si>
  <si>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 xml:space="preserve"> Lic. Erodis Diaz</t>
  </si>
  <si>
    <t>Director Ejecutivo</t>
  </si>
  <si>
    <t xml:space="preserve"> APROBADO POR</t>
  </si>
  <si>
    <t>MONTO TOTAL</t>
  </si>
  <si>
    <t>Diciembre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</si>
  <si>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</si>
  <si>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</si>
  <si>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</si>
  <si>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</si>
  <si>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</si>
  <si>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</si>
  <si>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</si>
  <si>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</si>
  <si>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</si>
  <si>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</si>
  <si>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</si>
  <si>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</si>
  <si>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Lic. Erodis Dias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</si>
  <si>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</si>
  <si>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</si>
  <si>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</si>
  <si>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</si>
  <si>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</si>
  <si>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</si>
  <si>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</si>
  <si>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</si>
  <si>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</si>
  <si>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</si>
  <si>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</si>
  <si>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</si>
  <si>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</si>
  <si>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</si>
  <si>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</si>
  <si>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</si>
  <si>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</si>
  <si>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</si>
  <si>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</si>
  <si>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</si>
  <si>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</si>
  <si>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</si>
  <si>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</si>
  <si>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</si>
  <si>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</si>
  <si>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</si>
  <si>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</si>
  <si>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</si>
  <si>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</si>
  <si>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</si>
  <si>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</si>
  <si>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</si>
  <si>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</si>
  <si>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</si>
  <si>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</si>
  <si>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</si>
  <si>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</si>
  <si>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</si>
  <si>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</si>
  <si>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</si>
  <si>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</si>
  <si>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</si>
  <si>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</si>
  <si>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</si>
  <si>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</si>
  <si>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</si>
  <si>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</si>
  <si>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</si>
  <si>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</si>
  <si>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</si>
  <si>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Enero</t>
  </si>
  <si>
    <t>Correspondiente al 1er Trimestre del 01 de Enero al 31 de Marzo del 2022</t>
  </si>
  <si>
    <t>APROBADO POR</t>
  </si>
  <si>
    <t xml:space="preserve">         REVISADO POR</t>
  </si>
  <si>
    <t>Del 01 al 31 DE ENERO de 2022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</si>
  <si>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Diciembre</t>
    </r>
  </si>
  <si>
    <t>R-5762 NULO</t>
  </si>
  <si>
    <t>TRASFERENCIA RECIBIDA REF 4524000030105 No.R-5763</t>
  </si>
  <si>
    <t>TRASFERENCIA RECIBIDA REF 253510837 No.R-5767</t>
  </si>
  <si>
    <t>TRASFERENCIA RECIBIDA REF 253492505 No.R-5768</t>
  </si>
  <si>
    <t>TRASFERENCIA RECIBIDA REF 4524000010093 No.R-5764</t>
  </si>
  <si>
    <t>TRASFERENCIA RECIBIDA REF 4524000010094 No.R-5765</t>
  </si>
  <si>
    <t>TRASFERENCIA RECIBIDA REF 4524000010095 No.R-5766</t>
  </si>
  <si>
    <t>TRASFERENCIA RECIBIDA REF 253597641 No.R-5769</t>
  </si>
  <si>
    <t>TRASFERENCIA RECIBIDA REF 253597738 No.R-5770</t>
  </si>
  <si>
    <t>CK-NULO</t>
  </si>
  <si>
    <t>COMPRA DE MATERIALES ELECTRICOS REF 25368814775</t>
  </si>
  <si>
    <t>TRASFERENCIA RECIBIDA REF 25377412097 No.R-5771</t>
  </si>
  <si>
    <t>TRASFERENCIA RECIBIDA REF 25389246119 No.R-5772</t>
  </si>
  <si>
    <t>CONTRIBUCION ECONOMICA REF. CK-9396</t>
  </si>
  <si>
    <t>TRASFERENCIA RECIBIDA REF 925397747 No.R-5773</t>
  </si>
  <si>
    <t>TRASFERENCIA RECIBIDA REF 625401978 No.R-5774</t>
  </si>
  <si>
    <t>TRASFERENCIA RECIBIDA REF 4524000010093 No.R-5775</t>
  </si>
  <si>
    <t>TRASFERENCIA RECIBIDA REF 4524000010094 No.R-5776</t>
  </si>
  <si>
    <t>GASTOS INCURRIDOS EN ACTIVIDAD REGIONAL   REF 254083766</t>
  </si>
  <si>
    <t>PAGO VIATICOS ZONA SUR DEL PAIS  REF 254083771</t>
  </si>
  <si>
    <t>PAGO VIATICOS ZONA SUR DEL PAIS  REF 254083774</t>
  </si>
  <si>
    <t>PAGO VIATICOS ZONA SUR DEL PAIS  REF 254083778</t>
  </si>
  <si>
    <t>ADQUISICION SUMINISTROS MEDICOS REF 999160797</t>
  </si>
  <si>
    <t>ADQUISICION DE ARTICULOS ELECTRONICA CK- 4398</t>
  </si>
  <si>
    <t>TRASFERENCIA RECIBIDA REF 254154075 No.R-5777</t>
  </si>
  <si>
    <t>TRASFERENCIA RECIBIDA REF 254392518 No.R-5778</t>
  </si>
  <si>
    <t>TRASFERENCIA RECIBIDA REF 254418185 No.R-5779</t>
  </si>
  <si>
    <t>TRASFERENCIA RECIBIDA REF 254434857 No.R-5780</t>
  </si>
  <si>
    <t>TRASFERENCIA RECIBIDA REF 254463185 No.R-5781</t>
  </si>
  <si>
    <t>TRASFERENCIA RECIBIDA REF 4524000030104 No.R-5782</t>
  </si>
  <si>
    <t>TRASFERENCIA RECIBIDA REF 4524000030103 No.R-5783</t>
  </si>
  <si>
    <t>TRASFERENCIA RECIBIDA REF 202220015388957 No.R-5784</t>
  </si>
  <si>
    <t>18/01//2022</t>
  </si>
  <si>
    <t>REPOSICION CAJA CHICA REGINAL NORTE   CK-4993</t>
  </si>
  <si>
    <t>R-5785 NULO</t>
  </si>
  <si>
    <t>TRASFERENCIA RECIBIDA REF 254604936 No.R-5786</t>
  </si>
  <si>
    <t xml:space="preserve">PAGO SERVICIO BASICOS REGIONAL NORTE  REF 254604012 </t>
  </si>
  <si>
    <t>TRASFERENCIA RECIBIDA REF 4524000030072 No.R-5787</t>
  </si>
  <si>
    <t>TRASFERENCIA RECIBIDA REF 4524000030072 No.R-5788</t>
  </si>
  <si>
    <t xml:space="preserve">PAGO VIATICOS DENTRO DEL PAIS   REF 254739362 </t>
  </si>
  <si>
    <t xml:space="preserve">PAGO VIATICOS DENTRO DEL PAIS   REF 254739369 </t>
  </si>
  <si>
    <t xml:space="preserve">PAGO VIATICOS DENTRO DEL PAIS   REF 254739382 </t>
  </si>
  <si>
    <t xml:space="preserve">PAGO VIATICOS DENTRO DEL PAIS   REF 254739376 </t>
  </si>
  <si>
    <t>TRASFERENCIA RECIBIDA REF 255181583 No.R-5789</t>
  </si>
  <si>
    <t>TRASFERENCIA RECIBIDA REF 255183530 No.R-5790</t>
  </si>
  <si>
    <t>TRASFERENCIA RECIBIDA REF 2524000010154 No.R-5791</t>
  </si>
  <si>
    <t>TRASFERENCIA RECIBIDA REF 255256004 No.R-5792</t>
  </si>
  <si>
    <t>TRASFERENCIA RECIBIDA REF 255404195 No.R-5793</t>
  </si>
  <si>
    <t xml:space="preserve">GASTOS INCURRIDOS EN VEHICULO DEL CCDF  REF 255429976 </t>
  </si>
  <si>
    <t xml:space="preserve">COMPRA DE NEUMATICOS REF 255429980 </t>
  </si>
  <si>
    <t>28/2022</t>
  </si>
  <si>
    <t xml:space="preserve">PAGO VIATICOS TRASLADO A SANTO DOMINGO REF 25565919 </t>
  </si>
  <si>
    <t>TRASFERENCIA RECIBIDA REF 202220015619692 No.R-5794</t>
  </si>
  <si>
    <t>TRASFERENCIA RECIBIDA REF 202220015625455 No.R-5795</t>
  </si>
  <si>
    <t>PAGO SERVICIOS DE IMPRESION  CK-4401</t>
  </si>
  <si>
    <t xml:space="preserve">ADQUISICION DE ARREGLO FLORAL REF 255875339 </t>
  </si>
  <si>
    <t xml:space="preserve"> AL 31 DE ENERO 2022</t>
  </si>
  <si>
    <t>24</t>
  </si>
  <si>
    <t xml:space="preserve"> B1500036896 </t>
  </si>
  <si>
    <t xml:space="preserve">31,800.03	</t>
  </si>
  <si>
    <t>30</t>
  </si>
  <si>
    <t>B1500268896</t>
  </si>
  <si>
    <t>EDESUR</t>
  </si>
  <si>
    <t>SERVICIO DE ENERGIA ELECTRICA DEL CCDF, PERIODO NIC 6454477, NCF D/F 31/01/2022.</t>
  </si>
  <si>
    <t>05/01/2022</t>
  </si>
  <si>
    <t>27</t>
  </si>
  <si>
    <t>B1500036381</t>
  </si>
  <si>
    <t>05/02/2022</t>
  </si>
  <si>
    <t>SERVICIOS DE TELEFONICOS DEL CCDF (FLOTA)</t>
  </si>
  <si>
    <t>71,573.70</t>
  </si>
  <si>
    <t>SERVICIOS TELEFONICOS DEL CCDF, CUENTA NO.61819630</t>
  </si>
  <si>
    <t xml:space="preserve">       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</si>
</sst>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6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6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8" fillId="0" borderId="0" xfId="0" applyNumberFormat="1" applyFont="1" applyAlignment="1">
      <alignment horizontal="left"/>
    </xf>
    <xf numFmtId="43" fontId="9" fillId="0" borderId="1" xfId="1" applyFont="1" applyBorder="1"/>
    <xf numFmtId="164" fontId="9" fillId="0" borderId="1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43" fontId="12" fillId="0" borderId="1" xfId="1" applyFont="1" applyBorder="1"/>
    <xf numFmtId="43" fontId="12" fillId="2" borderId="1" xfId="1" applyFont="1" applyFill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left"/>
    </xf>
    <xf numFmtId="43" fontId="12" fillId="0" borderId="1" xfId="1" applyFont="1" applyFill="1" applyBorder="1"/>
    <xf numFmtId="43" fontId="14" fillId="2" borderId="1" xfId="1" applyFont="1" applyFill="1" applyBorder="1"/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2" fillId="0" borderId="0" xfId="0" applyFont="1"/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6" fontId="29" fillId="0" borderId="4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32" fillId="0" borderId="0" xfId="0" applyFont="1"/>
    <xf numFmtId="0" fontId="29" fillId="0" borderId="5" xfId="0" applyFont="1" applyBorder="1"/>
    <xf numFmtId="0" fontId="27" fillId="0" borderId="5" xfId="0" applyFont="1" applyBorder="1" applyAlignment="1">
      <alignment horizontal="center"/>
    </xf>
    <xf numFmtId="0" fontId="27" fillId="0" borderId="5" xfId="0" applyFont="1" applyBorder="1"/>
    <xf numFmtId="0" fontId="27" fillId="0" borderId="5" xfId="0" applyFont="1" applyBorder="1" applyAlignment="1">
      <alignment horizontal="left"/>
    </xf>
    <xf numFmtId="14" fontId="29" fillId="0" borderId="5" xfId="0" applyNumberFormat="1" applyFont="1" applyBorder="1" applyAlignment="1">
      <alignment horizontal="center"/>
    </xf>
    <xf numFmtId="164" fontId="15" fillId="4" borderId="10" xfId="0" applyNumberFormat="1" applyFont="1" applyFill="1" applyBorder="1"/>
    <xf numFmtId="0" fontId="25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29" fillId="0" borderId="0" xfId="0" applyFont="1"/>
    <xf numFmtId="0" fontId="37" fillId="2" borderId="0" xfId="4" applyFont="1" applyFill="1">
      <alignment wrapText="1"/>
    </xf>
    <xf numFmtId="0" fontId="38" fillId="2" borderId="0" xfId="4" applyFont="1" applyFill="1">
      <alignment wrapText="1"/>
    </xf>
    <xf numFmtId="0" fontId="39" fillId="0" borderId="0" xfId="2" applyFont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/>
    <xf numFmtId="0" fontId="37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left" vertical="center"/>
    </xf>
    <xf numFmtId="164" fontId="43" fillId="2" borderId="0" xfId="1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wrapText="1"/>
    </xf>
    <xf numFmtId="43" fontId="42" fillId="2" borderId="0" xfId="1" applyFont="1" applyFill="1" applyAlignment="1">
      <alignment horizontal="left" vertical="center"/>
    </xf>
    <xf numFmtId="0" fontId="44" fillId="2" borderId="0" xfId="0" quotePrefix="1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43" fontId="43" fillId="2" borderId="0" xfId="1" applyFont="1" applyFill="1" applyAlignment="1">
      <alignment horizontal="left" vertical="center"/>
    </xf>
    <xf numFmtId="0" fontId="45" fillId="2" borderId="0" xfId="0" applyFont="1" applyFill="1" applyAlignment="1">
      <alignment horizontal="left"/>
    </xf>
    <xf numFmtId="164" fontId="11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1" fillId="2" borderId="0" xfId="1" applyNumberFormat="1" applyFont="1" applyFill="1" applyAlignment="1">
      <alignment vertical="center"/>
    </xf>
    <xf numFmtId="164" fontId="17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43" fontId="43" fillId="2" borderId="11" xfId="1" applyFont="1" applyFill="1" applyBorder="1" applyAlignment="1">
      <alignment horizontal="left" vertical="center"/>
    </xf>
    <xf numFmtId="164" fontId="43" fillId="2" borderId="0" xfId="1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3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9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3" fontId="17" fillId="2" borderId="0" xfId="1" applyFont="1" applyFill="1" applyAlignment="1">
      <alignment horizontal="left" vertical="center"/>
    </xf>
    <xf numFmtId="164" fontId="17" fillId="2" borderId="12" xfId="0" applyNumberFormat="1" applyFont="1" applyFill="1" applyBorder="1" applyAlignment="1">
      <alignment vertical="center" wrapText="1"/>
    </xf>
    <xf numFmtId="0" fontId="43" fillId="2" borderId="0" xfId="0" applyFont="1" applyFill="1" applyAlignment="1">
      <alignment vertical="center" wrapText="1"/>
    </xf>
    <xf numFmtId="43" fontId="41" fillId="2" borderId="0" xfId="1" applyFont="1" applyFill="1" applyAlignment="1">
      <alignment horizontal="left" vertical="center"/>
    </xf>
    <xf numFmtId="0" fontId="42" fillId="2" borderId="0" xfId="0" applyFont="1" applyFill="1" applyAlignment="1">
      <alignment vertical="center" wrapText="1"/>
    </xf>
    <xf numFmtId="43" fontId="46" fillId="2" borderId="0" xfId="1" applyFont="1" applyFill="1"/>
    <xf numFmtId="164" fontId="47" fillId="2" borderId="0" xfId="1" applyNumberFormat="1" applyFont="1" applyFill="1" applyAlignment="1">
      <alignment vertical="center" wrapText="1"/>
    </xf>
    <xf numFmtId="164" fontId="17" fillId="2" borderId="13" xfId="1" applyNumberFormat="1" applyFont="1" applyFill="1" applyBorder="1" applyAlignment="1">
      <alignment vertical="center" wrapText="1"/>
    </xf>
    <xf numFmtId="0" fontId="44" fillId="2" borderId="0" xfId="0" applyFont="1" applyFill="1" applyAlignment="1">
      <alignment horizontal="left"/>
    </xf>
    <xf numFmtId="164" fontId="17" fillId="2" borderId="0" xfId="0" applyNumberFormat="1" applyFont="1" applyFill="1" applyAlignment="1">
      <alignment vertical="center" wrapText="1"/>
    </xf>
    <xf numFmtId="164" fontId="43" fillId="2" borderId="13" xfId="1" applyNumberFormat="1" applyFont="1" applyFill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/>
    <xf numFmtId="14" fontId="48" fillId="2" borderId="0" xfId="0" applyNumberFormat="1" applyFont="1" applyFill="1" applyAlignment="1">
      <alignment horizontal="center"/>
    </xf>
    <xf numFmtId="0" fontId="13" fillId="0" borderId="0" xfId="0" applyFont="1"/>
    <xf numFmtId="14" fontId="50" fillId="2" borderId="0" xfId="0" applyNumberFormat="1" applyFont="1" applyFill="1" applyAlignment="1">
      <alignment horizontal="center"/>
    </xf>
    <xf numFmtId="0" fontId="11" fillId="2" borderId="14" xfId="0" applyFont="1" applyFill="1" applyBorder="1" applyAlignment="1">
      <alignment horizontal="left" vertical="center"/>
    </xf>
    <xf numFmtId="0" fontId="42" fillId="2" borderId="14" xfId="0" applyFont="1" applyFill="1" applyBorder="1" applyAlignment="1">
      <alignment vertical="center" wrapText="1"/>
    </xf>
    <xf numFmtId="0" fontId="0" fillId="2" borderId="14" xfId="0" applyFill="1" applyBorder="1"/>
    <xf numFmtId="0" fontId="53" fillId="2" borderId="0" xfId="0" applyFont="1" applyFill="1"/>
    <xf numFmtId="0" fontId="53" fillId="2" borderId="0" xfId="0" applyFont="1" applyFill="1" applyAlignment="1">
      <alignment wrapText="1"/>
    </xf>
    <xf numFmtId="0" fontId="26" fillId="2" borderId="0" xfId="0" applyFont="1" applyFill="1"/>
    <xf numFmtId="0" fontId="57" fillId="2" borderId="0" xfId="0" applyFont="1" applyFill="1"/>
    <xf numFmtId="0" fontId="57" fillId="2" borderId="0" xfId="0" applyFont="1" applyFill="1" applyAlignment="1">
      <alignment wrapText="1"/>
    </xf>
    <xf numFmtId="0" fontId="58" fillId="5" borderId="5" xfId="0" applyFont="1" applyFill="1" applyBorder="1" applyAlignment="1">
      <alignment horizontal="center" vertical="center" wrapText="1"/>
    </xf>
    <xf numFmtId="0" fontId="53" fillId="0" borderId="0" xfId="0" applyFont="1"/>
    <xf numFmtId="49" fontId="57" fillId="0" borderId="5" xfId="0" applyNumberFormat="1" applyFont="1" applyBorder="1" applyAlignment="1">
      <alignment horizontal="center" vertical="center"/>
    </xf>
    <xf numFmtId="14" fontId="62" fillId="0" borderId="5" xfId="0" applyNumberFormat="1" applyFont="1" applyBorder="1" applyAlignment="1">
      <alignment horizontal="center" vertical="center"/>
    </xf>
    <xf numFmtId="0" fontId="61" fillId="0" borderId="0" xfId="0" applyFont="1"/>
    <xf numFmtId="0" fontId="26" fillId="0" borderId="0" xfId="0" applyFont="1"/>
    <xf numFmtId="0" fontId="5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164" fontId="54" fillId="0" borderId="0" xfId="0" applyNumberFormat="1" applyFont="1"/>
    <xf numFmtId="0" fontId="60" fillId="2" borderId="0" xfId="0" applyFont="1" applyFill="1"/>
    <xf numFmtId="0" fontId="59" fillId="2" borderId="0" xfId="0" applyFont="1" applyFill="1"/>
    <xf numFmtId="0" fontId="65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0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70" fillId="0" borderId="0" xfId="0" applyFont="1" applyAlignment="1">
      <alignment horizontal="center" vertical="center"/>
    </xf>
    <xf numFmtId="0" fontId="65" fillId="2" borderId="0" xfId="0" applyFont="1" applyFill="1" applyAlignment="1">
      <alignment horizontal="center" vertical="center" wrapText="1"/>
    </xf>
    <xf numFmtId="49" fontId="53" fillId="2" borderId="0" xfId="0" applyNumberFormat="1" applyFont="1" applyFill="1" applyAlignment="1">
      <alignment horizontal="center" wrapText="1"/>
    </xf>
    <xf numFmtId="0" fontId="53" fillId="0" borderId="0" xfId="0" applyFont="1" applyAlignment="1">
      <alignment wrapText="1"/>
    </xf>
    <xf numFmtId="0" fontId="48" fillId="2" borderId="0" xfId="0" applyFont="1" applyFill="1" applyAlignment="1">
      <alignment horizontal="left"/>
    </xf>
    <xf numFmtId="14" fontId="49" fillId="2" borderId="0" xfId="0" applyNumberFormat="1" applyFont="1" applyFill="1" applyAlignment="1">
      <alignment horizontal="left"/>
    </xf>
    <xf numFmtId="14" fontId="48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49" fillId="2" borderId="0" xfId="0" applyNumberFormat="1" applyFont="1" applyFill="1" applyAlignment="1">
      <alignment horizontal="center" vertical="top"/>
    </xf>
    <xf numFmtId="14" fontId="12" fillId="2" borderId="0" xfId="0" applyNumberFormat="1" applyFont="1" applyFill="1" applyAlignment="1">
      <alignment horizontal="left"/>
    </xf>
    <xf numFmtId="14" fontId="12" fillId="2" borderId="0" xfId="0" applyNumberFormat="1" applyFont="1" applyFill="1" applyAlignment="1">
      <alignment horizontal="center" vertical="top"/>
    </xf>
    <xf numFmtId="164" fontId="42" fillId="2" borderId="0" xfId="0" applyNumberFormat="1" applyFont="1" applyFill="1" applyAlignment="1">
      <alignment vertical="center" wrapText="1"/>
    </xf>
    <xf numFmtId="164" fontId="43" fillId="2" borderId="11" xfId="1" applyNumberFormat="1" applyFont="1" applyFill="1" applyBorder="1" applyAlignment="1">
      <alignment horizontal="center" vertical="center"/>
    </xf>
    <xf numFmtId="164" fontId="17" fillId="2" borderId="0" xfId="1" applyNumberFormat="1" applyFont="1" applyFill="1" applyAlignment="1">
      <alignment horizontal="center" vertical="center"/>
    </xf>
    <xf numFmtId="0" fontId="49" fillId="2" borderId="0" xfId="0" applyFont="1" applyFill="1"/>
    <xf numFmtId="0" fontId="71" fillId="5" borderId="5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25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67" fontId="53" fillId="2" borderId="0" xfId="11" applyFont="1" applyFill="1" applyBorder="1"/>
    <xf numFmtId="167" fontId="57" fillId="2" borderId="0" xfId="11" applyFont="1" applyFill="1" applyBorder="1"/>
    <xf numFmtId="167" fontId="60" fillId="0" borderId="0" xfId="11" applyFont="1" applyFill="1" applyBorder="1"/>
    <xf numFmtId="167" fontId="59" fillId="2" borderId="0" xfId="11" applyFont="1" applyFill="1" applyBorder="1"/>
    <xf numFmtId="0" fontId="64" fillId="2" borderId="0" xfId="0" applyFont="1" applyFill="1" applyAlignment="1">
      <alignment horizontal="left"/>
    </xf>
    <xf numFmtId="167" fontId="60" fillId="2" borderId="0" xfId="11" applyFont="1" applyFill="1" applyBorder="1" applyAlignment="1">
      <alignment vertical="center"/>
    </xf>
    <xf numFmtId="167" fontId="53" fillId="0" borderId="0" xfId="11" applyFont="1" applyFill="1" applyBorder="1"/>
    <xf numFmtId="0" fontId="57" fillId="0" borderId="8" xfId="0" applyFont="1" applyBorder="1" applyAlignment="1">
      <alignment horizontal="center"/>
    </xf>
    <xf numFmtId="0" fontId="54" fillId="2" borderId="0" xfId="0" applyFont="1" applyFill="1"/>
    <xf numFmtId="0" fontId="60" fillId="0" borderId="5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43" fontId="59" fillId="0" borderId="8" xfId="1" applyFont="1" applyBorder="1" applyAlignment="1">
      <alignment horizontal="center" vertical="center"/>
    </xf>
    <xf numFmtId="43" fontId="57" fillId="0" borderId="8" xfId="1" applyFont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left"/>
    </xf>
    <xf numFmtId="164" fontId="15" fillId="4" borderId="5" xfId="0" applyNumberFormat="1" applyFont="1" applyFill="1" applyBorder="1"/>
    <xf numFmtId="164" fontId="15" fillId="4" borderId="9" xfId="0" applyNumberFormat="1" applyFont="1" applyFill="1" applyBorder="1"/>
    <xf numFmtId="0" fontId="73" fillId="0" borderId="5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43" fontId="54" fillId="0" borderId="8" xfId="1" applyFont="1" applyBorder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6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167" fontId="15" fillId="4" borderId="6" xfId="20" applyFont="1" applyFill="1" applyBorder="1" applyAlignment="1">
      <alignment horizontal="center" vertical="center"/>
    </xf>
    <xf numFmtId="167" fontId="31" fillId="0" borderId="5" xfId="20" applyFont="1" applyBorder="1" applyAlignment="1">
      <alignment horizontal="center"/>
    </xf>
    <xf numFmtId="167" fontId="31" fillId="0" borderId="20" xfId="20" applyFont="1" applyFill="1" applyBorder="1" applyAlignment="1">
      <alignment horizontal="right"/>
    </xf>
    <xf numFmtId="49" fontId="31" fillId="0" borderId="20" xfId="20" applyNumberFormat="1" applyFont="1" applyFill="1" applyBorder="1" applyAlignment="1">
      <alignment horizontal="center"/>
    </xf>
    <xf numFmtId="167" fontId="31" fillId="0" borderId="5" xfId="20" applyFont="1" applyFill="1" applyBorder="1" applyAlignment="1">
      <alignment horizontal="center"/>
    </xf>
    <xf numFmtId="49" fontId="31" fillId="0" borderId="17" xfId="20" applyNumberFormat="1" applyFont="1" applyFill="1" applyBorder="1" applyAlignment="1">
      <alignment horizontal="center"/>
    </xf>
    <xf numFmtId="49" fontId="31" fillId="0" borderId="5" xfId="20" applyNumberFormat="1" applyFont="1" applyFill="1" applyBorder="1" applyAlignment="1">
      <alignment horizontal="center"/>
    </xf>
    <xf numFmtId="49" fontId="31" fillId="0" borderId="22" xfId="20" applyNumberFormat="1" applyFont="1" applyFill="1" applyBorder="1" applyAlignment="1">
      <alignment horizontal="center"/>
    </xf>
    <xf numFmtId="167" fontId="31" fillId="0" borderId="17" xfId="2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49" fontId="31" fillId="0" borderId="21" xfId="20" applyNumberFormat="1" applyFont="1" applyFill="1" applyBorder="1" applyAlignment="1">
      <alignment horizontal="center"/>
    </xf>
    <xf numFmtId="43" fontId="30" fillId="0" borderId="5" xfId="1" applyFont="1" applyFill="1" applyBorder="1" applyAlignment="1">
      <alignment horizontal="center"/>
    </xf>
    <xf numFmtId="43" fontId="30" fillId="0" borderId="5" xfId="1" applyFont="1" applyFill="1" applyBorder="1"/>
    <xf numFmtId="43" fontId="30" fillId="0" borderId="5" xfId="1" applyFont="1" applyBorder="1"/>
    <xf numFmtId="0" fontId="31" fillId="0" borderId="5" xfId="1" applyNumberFormat="1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 vertical="center" wrapText="1"/>
    </xf>
    <xf numFmtId="167" fontId="31" fillId="0" borderId="20" xfId="20" applyFont="1" applyFill="1" applyBorder="1" applyAlignment="1">
      <alignment horizontal="center"/>
    </xf>
    <xf numFmtId="167" fontId="31" fillId="0" borderId="24" xfId="20" applyFont="1" applyFill="1" applyBorder="1" applyAlignment="1">
      <alignment horizontal="center"/>
    </xf>
    <xf numFmtId="167" fontId="31" fillId="0" borderId="25" xfId="20" applyFont="1" applyFill="1" applyBorder="1" applyAlignment="1">
      <alignment horizontal="center"/>
    </xf>
    <xf numFmtId="43" fontId="31" fillId="0" borderId="26" xfId="1" applyFont="1" applyFill="1" applyBorder="1" applyAlignment="1">
      <alignment horizontal="center"/>
    </xf>
    <xf numFmtId="0" fontId="28" fillId="4" borderId="2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 wrapText="1"/>
    </xf>
    <xf numFmtId="164" fontId="15" fillId="4" borderId="6" xfId="0" applyNumberFormat="1" applyFont="1" applyFill="1" applyBorder="1"/>
    <xf numFmtId="43" fontId="15" fillId="4" borderId="30" xfId="1" applyFont="1" applyFill="1" applyBorder="1"/>
    <xf numFmtId="49" fontId="26" fillId="0" borderId="8" xfId="18" applyNumberFormat="1" applyFont="1" applyBorder="1" applyAlignment="1">
      <alignment horizontal="center"/>
    </xf>
    <xf numFmtId="43" fontId="13" fillId="2" borderId="1" xfId="1" applyFont="1" applyFill="1" applyBorder="1"/>
    <xf numFmtId="0" fontId="26" fillId="0" borderId="5" xfId="0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vertical="center"/>
    </xf>
    <xf numFmtId="49" fontId="59" fillId="0" borderId="5" xfId="0" applyNumberFormat="1" applyFont="1" applyBorder="1" applyAlignment="1">
      <alignment horizontal="center" vertical="center" wrapText="1"/>
    </xf>
    <xf numFmtId="49" fontId="59" fillId="0" borderId="5" xfId="0" applyNumberFormat="1" applyFont="1" applyBorder="1" applyAlignment="1">
      <alignment horizontal="center" vertical="center"/>
    </xf>
    <xf numFmtId="167" fontId="57" fillId="0" borderId="8" xfId="21" applyFont="1" applyBorder="1" applyAlignment="1">
      <alignment vertical="center"/>
    </xf>
    <xf numFmtId="49" fontId="57" fillId="0" borderId="8" xfId="0" applyNumberFormat="1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167" fontId="57" fillId="0" borderId="8" xfId="21" applyFont="1" applyBorder="1" applyAlignment="1">
      <alignment horizontal="center" vertical="center"/>
    </xf>
    <xf numFmtId="167" fontId="54" fillId="0" borderId="8" xfId="21" applyFont="1" applyBorder="1"/>
    <xf numFmtId="43" fontId="59" fillId="0" borderId="8" xfId="1" applyFont="1" applyBorder="1" applyAlignment="1">
      <alignment vertical="center"/>
    </xf>
    <xf numFmtId="43" fontId="57" fillId="0" borderId="8" xfId="1" applyFont="1" applyBorder="1" applyAlignment="1">
      <alignment vertical="center"/>
    </xf>
    <xf numFmtId="43" fontId="57" fillId="0" borderId="8" xfId="1" applyFont="1" applyFill="1" applyBorder="1" applyAlignment="1">
      <alignment horizontal="center" vertical="center"/>
    </xf>
    <xf numFmtId="43" fontId="57" fillId="0" borderId="5" xfId="1" applyFont="1" applyFill="1" applyBorder="1" applyAlignment="1">
      <alignment horizontal="center" vertical="center"/>
    </xf>
    <xf numFmtId="167" fontId="58" fillId="5" borderId="5" xfId="11" applyFont="1" applyFill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 wrapText="1"/>
    </xf>
    <xf numFmtId="164" fontId="17" fillId="2" borderId="11" xfId="1" applyNumberFormat="1" applyFont="1" applyFill="1" applyBorder="1" applyAlignment="1">
      <alignment vertical="center" wrapText="1"/>
    </xf>
    <xf numFmtId="164" fontId="43" fillId="2" borderId="11" xfId="1" applyNumberFormat="1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5" fillId="0" borderId="0" xfId="2" applyFont="1" applyAlignment="1">
      <alignment horizontal="center" vertical="center"/>
    </xf>
    <xf numFmtId="14" fontId="33" fillId="4" borderId="29" xfId="0" applyNumberFormat="1" applyFont="1" applyFill="1" applyBorder="1" applyAlignment="1">
      <alignment horizontal="center"/>
    </xf>
    <xf numFmtId="14" fontId="33" fillId="4" borderId="6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6" fillId="2" borderId="16" xfId="0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54" fillId="0" borderId="8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54" fillId="2" borderId="0" xfId="0" applyFont="1" applyFill="1" applyAlignment="1">
      <alignment horizontal="center" vertical="center"/>
    </xf>
    <xf numFmtId="0" fontId="55" fillId="2" borderId="0" xfId="2" applyFont="1" applyFill="1" applyBorder="1" applyAlignment="1">
      <alignment horizontal="center" vertical="center"/>
    </xf>
    <xf numFmtId="0" fontId="56" fillId="2" borderId="0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justify" vertical="center"/>
    </xf>
    <xf numFmtId="0" fontId="51" fillId="0" borderId="15" xfId="0" applyFont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0" fontId="38" fillId="2" borderId="0" xfId="4" applyFont="1" applyFill="1" applyAlignment="1">
      <alignment horizontal="center" wrapText="1"/>
    </xf>
    <xf numFmtId="0" fontId="39" fillId="0" borderId="0" xfId="2" applyFont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</cellXfs>
  <cellStyles count="22">
    <cellStyle name="Hipervínculo" xfId="2" builtinId="8"/>
    <cellStyle name="Millares" xfId="1" builtinId="3"/>
    <cellStyle name="Millares 10" xfId="12" xr:uid="{8DD68540-A791-4038-8F07-DFD827B8F85E}"/>
    <cellStyle name="Millares 11" xfId="13" xr:uid="{46FF9797-263F-4B83-8103-7ABC4AB26DA2}"/>
    <cellStyle name="Millares 12" xfId="14" xr:uid="{3E2A585B-3341-4D03-ADB1-4C9FD9366BAE}"/>
    <cellStyle name="Millares 13" xfId="15" xr:uid="{5336DBFB-F73C-4B45-8952-327856822271}"/>
    <cellStyle name="Millares 14" xfId="16" xr:uid="{082DA715-810D-4C70-A73E-CF8DF092ABAE}"/>
    <cellStyle name="Millares 15" xfId="17" xr:uid="{584AD267-1E27-4B12-BFD0-DAD0CD502CD0}"/>
    <cellStyle name="Millares 16" xfId="19" xr:uid="{4120B75E-AC3A-4237-BE6F-267F61E76119}"/>
    <cellStyle name="Millares 17" xfId="20" xr:uid="{BC640F19-9CDB-4C1C-90EA-7E3B0DE0E894}"/>
    <cellStyle name="Millares 18" xfId="21" xr:uid="{E6508417-4BE4-4C5A-8435-5461D42E5082}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 2" xfId="18" xr:uid="{AC1C7F15-A61C-42E0-B7FF-53E698A0BEAD}"/>
    <cellStyle name="Normal_D2006" xfId="4" xr:uid="{9899CFF4-338F-43E0-BFB8-D75D4B33354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0</xdr:row>
      <xdr:rowOff>0</xdr:rowOff>
    </xdr:from>
    <xdr:ext cx="1047750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C52B13B3-7ACA-42B5-B18A-628FE796B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0"/>
          <a:ext cx="104775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4606E-B73C-4589-BC2F-207415C12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4C9CD15B-13A6-4494-A0DF-0135B7F8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93F47796-AE2F-43ED-BFC3-ADC0C179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AB4CD33-2125-4E31-A64D-CDF64461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9BA6E451-9E1D-43ED-A439-AA7C7BEE3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D6EE1131-183D-4FCB-BC60-42F59F2F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44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9D645BB0-E4FA-4C88-A699-F34101F3D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1400" y="8828313"/>
          <a:ext cx="766094" cy="49468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8D0432-BF3D-4258-9FFF-CABC07429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4</xdr:col>
      <xdr:colOff>1372439</xdr:colOff>
      <xdr:row>68</xdr:row>
      <xdr:rowOff>190499</xdr:rowOff>
    </xdr:from>
    <xdr:to>
      <xdr:col>5</xdr:col>
      <xdr:colOff>135870</xdr:colOff>
      <xdr:row>71</xdr:row>
      <xdr:rowOff>189752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4F5FD4B9-AB86-430C-85F0-DECD9239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939" y="17010528"/>
          <a:ext cx="769284" cy="626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120</xdr:row>
      <xdr:rowOff>64583</xdr:rowOff>
    </xdr:from>
    <xdr:to>
      <xdr:col>3</xdr:col>
      <xdr:colOff>866999</xdr:colOff>
      <xdr:row>120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EFDECB6-3D44-4D88-98DE-52C53827923A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DFDFIN02\Users\PC\Desktop\Bck%20Crismairi\Escritorio\COMPARTIDA\RELACION%20DE%20INGRESOS%20&amp;%20EGRESOS\2021\RELACION%20DE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INGRESOS Y EGRESOS AGOSTO"/>
      <sheetName val="INGRESOS Y EGRESOS SEPTIEMBRE"/>
      <sheetName val="INGRESOS Y EGRESOS OCTUBRE"/>
      <sheetName val="INGRESOS Y EGRESOS NOVIEMBRE"/>
      <sheetName val="INGRESOS Y EGRESOS 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5">
          <cell r="H75">
            <v>2577363.1400000006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808C-2260-4E3C-BBC2-CC9EE5F9EBB9}">
  <sheetPr>
    <pageSetUpPr fitToPage="1"/>
  </sheetPr>
  <dimension ref="A1:M209"/>
  <sheetViews>
    <sheetView showGridLines="0" view="pageBreakPreview" zoomScaleNormal="100" zoomScaleSheetLayoutView="100" workbookViewId="0">
      <selection activeCell="Q24" sqref="Q24"/>
    </sheetView>
  </sheetViews>
  <sheetFormatPr baseColWidth="10" defaultRowHeight="15" x14ac:dyDescent="0.25"/>
  <cols>
    <col min="1" max="1" width="16.85546875" style="28" customWidth="1"/>
    <col min="2" max="2" width="16.28515625" style="28" customWidth="1"/>
    <col min="3" max="3" width="15.85546875" style="46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28515625" hidden="1" customWidth="1"/>
    <col min="9" max="9" width="13.140625" hidden="1" customWidth="1"/>
    <col min="10" max="10" width="17" hidden="1" customWidth="1"/>
    <col min="11" max="11" width="11.7109375" hidden="1" customWidth="1"/>
    <col min="12" max="12" width="13" hidden="1" customWidth="1"/>
    <col min="13" max="13" width="55" hidden="1" customWidth="1"/>
  </cols>
  <sheetData>
    <row r="1" spans="1:13" s="28" customFormat="1" x14ac:dyDescent="0.25"/>
    <row r="2" spans="1:13" s="28" customFormat="1" x14ac:dyDescent="0.25"/>
    <row r="3" spans="1:13" s="28" customFormat="1" x14ac:dyDescent="0.25"/>
    <row r="4" spans="1:13" s="28" customFormat="1" ht="26.25" customHeight="1" x14ac:dyDescent="0.25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15.75" x14ac:dyDescent="0.25">
      <c r="A5" s="221" t="s">
        <v>16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15.75" thickBot="1" x14ac:dyDescent="0.3">
      <c r="A6" s="222" t="s">
        <v>501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</row>
    <row r="7" spans="1:13" ht="42.75" x14ac:dyDescent="0.25">
      <c r="A7" s="194" t="s">
        <v>17</v>
      </c>
      <c r="B7" s="195" t="s">
        <v>18</v>
      </c>
      <c r="C7" s="195" t="s">
        <v>19</v>
      </c>
      <c r="D7" s="196" t="s">
        <v>20</v>
      </c>
      <c r="E7" s="195" t="s">
        <v>21</v>
      </c>
      <c r="F7" s="196" t="s">
        <v>500</v>
      </c>
      <c r="G7" s="197" t="s">
        <v>22</v>
      </c>
      <c r="H7" s="189" t="s">
        <v>21</v>
      </c>
      <c r="I7" s="153" t="s">
        <v>417</v>
      </c>
      <c r="J7" s="154" t="s">
        <v>22</v>
      </c>
      <c r="K7" s="155" t="s">
        <v>436</v>
      </c>
      <c r="L7" s="29" t="s">
        <v>21</v>
      </c>
      <c r="M7" s="30" t="s">
        <v>22</v>
      </c>
    </row>
    <row r="8" spans="1:13" s="35" customFormat="1" ht="12.75" x14ac:dyDescent="0.2">
      <c r="A8" s="31">
        <v>44503</v>
      </c>
      <c r="B8" s="32" t="s">
        <v>23</v>
      </c>
      <c r="C8" s="33" t="s">
        <v>24</v>
      </c>
      <c r="D8" s="34" t="s">
        <v>25</v>
      </c>
      <c r="E8" s="185">
        <v>3.7</v>
      </c>
      <c r="F8" s="180">
        <v>165</v>
      </c>
      <c r="G8" s="193">
        <f t="shared" ref="G8:G39" si="0">E8*F8</f>
        <v>610.5</v>
      </c>
      <c r="H8" s="190">
        <v>3.7</v>
      </c>
      <c r="I8" s="179"/>
      <c r="J8" s="178">
        <f t="shared" ref="J8:J39" si="1">H8*I8</f>
        <v>0</v>
      </c>
      <c r="K8" s="177"/>
      <c r="L8" s="176">
        <v>3.7</v>
      </c>
      <c r="M8" s="175">
        <f t="shared" ref="M8:M39" si="2">+K8*L8</f>
        <v>0</v>
      </c>
    </row>
    <row r="9" spans="1:13" s="35" customFormat="1" ht="12.75" x14ac:dyDescent="0.2">
      <c r="A9" s="31">
        <v>44543</v>
      </c>
      <c r="B9" s="32" t="s">
        <v>26</v>
      </c>
      <c r="C9" s="33" t="s">
        <v>27</v>
      </c>
      <c r="D9" s="34" t="s">
        <v>28</v>
      </c>
      <c r="E9" s="185">
        <v>226.1</v>
      </c>
      <c r="F9" s="180">
        <v>24</v>
      </c>
      <c r="G9" s="193">
        <f t="shared" si="0"/>
        <v>5426.4</v>
      </c>
      <c r="H9" s="190">
        <v>224.2</v>
      </c>
      <c r="I9" s="179"/>
      <c r="J9" s="178">
        <f t="shared" si="1"/>
        <v>0</v>
      </c>
      <c r="K9" s="177"/>
      <c r="L9" s="176">
        <v>226.1</v>
      </c>
      <c r="M9" s="175">
        <f t="shared" si="2"/>
        <v>0</v>
      </c>
    </row>
    <row r="10" spans="1:13" s="35" customFormat="1" ht="12.75" x14ac:dyDescent="0.2">
      <c r="A10" s="31">
        <v>44365</v>
      </c>
      <c r="B10" s="32" t="s">
        <v>30</v>
      </c>
      <c r="C10" s="33" t="s">
        <v>31</v>
      </c>
      <c r="D10" s="34" t="s">
        <v>32</v>
      </c>
      <c r="E10" s="185">
        <v>24</v>
      </c>
      <c r="F10" s="180">
        <v>552</v>
      </c>
      <c r="G10" s="193">
        <f t="shared" si="0"/>
        <v>13248</v>
      </c>
      <c r="H10" s="190">
        <v>198</v>
      </c>
      <c r="I10" s="179"/>
      <c r="J10" s="178">
        <f t="shared" si="1"/>
        <v>0</v>
      </c>
      <c r="K10" s="177"/>
      <c r="L10" s="176">
        <v>24</v>
      </c>
      <c r="M10" s="175">
        <f t="shared" si="2"/>
        <v>0</v>
      </c>
    </row>
    <row r="11" spans="1:13" s="35" customFormat="1" ht="12.75" x14ac:dyDescent="0.2">
      <c r="A11" s="31">
        <v>44543</v>
      </c>
      <c r="B11" s="32" t="s">
        <v>26</v>
      </c>
      <c r="C11" s="33" t="s">
        <v>33</v>
      </c>
      <c r="D11" s="34" t="s">
        <v>34</v>
      </c>
      <c r="E11" s="185">
        <v>310.51</v>
      </c>
      <c r="F11" s="180">
        <v>7</v>
      </c>
      <c r="G11" s="193">
        <f t="shared" si="0"/>
        <v>2173.5699999999997</v>
      </c>
      <c r="H11" s="190">
        <v>417.72</v>
      </c>
      <c r="I11" s="179"/>
      <c r="J11" s="178">
        <f t="shared" si="1"/>
        <v>0</v>
      </c>
      <c r="K11" s="177"/>
      <c r="L11" s="176">
        <v>310.51</v>
      </c>
      <c r="M11" s="175">
        <f t="shared" si="2"/>
        <v>0</v>
      </c>
    </row>
    <row r="12" spans="1:13" s="35" customFormat="1" ht="12.75" x14ac:dyDescent="0.2">
      <c r="A12" s="31">
        <v>44487</v>
      </c>
      <c r="B12" s="32" t="s">
        <v>487</v>
      </c>
      <c r="C12" s="33" t="s">
        <v>35</v>
      </c>
      <c r="D12" s="34" t="s">
        <v>418</v>
      </c>
      <c r="E12" s="185">
        <v>525.1</v>
      </c>
      <c r="F12" s="180">
        <v>17</v>
      </c>
      <c r="G12" s="193">
        <f t="shared" si="0"/>
        <v>8926.7000000000007</v>
      </c>
      <c r="H12" s="190">
        <v>604.42999999999995</v>
      </c>
      <c r="I12" s="179"/>
      <c r="J12" s="178">
        <f t="shared" si="1"/>
        <v>0</v>
      </c>
      <c r="K12" s="177"/>
      <c r="L12" s="176">
        <v>604.42999999999995</v>
      </c>
      <c r="M12" s="175">
        <f t="shared" si="2"/>
        <v>0</v>
      </c>
    </row>
    <row r="13" spans="1:13" s="35" customFormat="1" ht="12.75" x14ac:dyDescent="0.2">
      <c r="A13" s="31">
        <v>44503</v>
      </c>
      <c r="B13" s="32" t="s">
        <v>26</v>
      </c>
      <c r="C13" s="33" t="s">
        <v>37</v>
      </c>
      <c r="D13" s="34" t="s">
        <v>418</v>
      </c>
      <c r="E13" s="186">
        <v>754.27</v>
      </c>
      <c r="F13" s="180">
        <v>9</v>
      </c>
      <c r="G13" s="193">
        <f t="shared" si="0"/>
        <v>6788.43</v>
      </c>
      <c r="H13" s="190">
        <v>373.67</v>
      </c>
      <c r="I13" s="179"/>
      <c r="J13" s="178">
        <f t="shared" si="1"/>
        <v>0</v>
      </c>
      <c r="K13" s="177"/>
      <c r="L13" s="176">
        <v>373.67</v>
      </c>
      <c r="M13" s="175">
        <f t="shared" si="2"/>
        <v>0</v>
      </c>
    </row>
    <row r="14" spans="1:13" s="35" customFormat="1" ht="12.75" x14ac:dyDescent="0.2">
      <c r="A14" s="31">
        <v>43566</v>
      </c>
      <c r="B14" s="32" t="s">
        <v>36</v>
      </c>
      <c r="C14" s="33" t="s">
        <v>39</v>
      </c>
      <c r="D14" s="34" t="s">
        <v>38</v>
      </c>
      <c r="E14" s="185">
        <v>373.67</v>
      </c>
      <c r="F14" s="180">
        <v>7</v>
      </c>
      <c r="G14" s="193">
        <f t="shared" si="0"/>
        <v>2615.69</v>
      </c>
      <c r="H14" s="190">
        <v>313.95</v>
      </c>
      <c r="I14" s="179"/>
      <c r="J14" s="178">
        <f t="shared" si="1"/>
        <v>0</v>
      </c>
      <c r="K14" s="177"/>
      <c r="L14" s="176">
        <v>313.95</v>
      </c>
      <c r="M14" s="175">
        <f t="shared" si="2"/>
        <v>0</v>
      </c>
    </row>
    <row r="15" spans="1:13" s="35" customFormat="1" ht="12.75" x14ac:dyDescent="0.2">
      <c r="A15" s="31">
        <v>44543</v>
      </c>
      <c r="B15" s="32" t="s">
        <v>26</v>
      </c>
      <c r="C15" s="33" t="s">
        <v>41</v>
      </c>
      <c r="D15" s="34" t="s">
        <v>40</v>
      </c>
      <c r="E15" s="186">
        <v>106.6</v>
      </c>
      <c r="F15" s="180">
        <v>39</v>
      </c>
      <c r="G15" s="193">
        <f t="shared" si="0"/>
        <v>4157.3999999999996</v>
      </c>
      <c r="H15" s="190">
        <v>75.52</v>
      </c>
      <c r="I15" s="179"/>
      <c r="J15" s="178">
        <f t="shared" si="1"/>
        <v>0</v>
      </c>
      <c r="K15" s="177"/>
      <c r="L15" s="176">
        <v>75.52</v>
      </c>
      <c r="M15" s="175">
        <f t="shared" si="2"/>
        <v>0</v>
      </c>
    </row>
    <row r="16" spans="1:13" s="35" customFormat="1" ht="12.75" x14ac:dyDescent="0.2">
      <c r="A16" s="31">
        <v>44123</v>
      </c>
      <c r="B16" s="32" t="s">
        <v>30</v>
      </c>
      <c r="C16" s="33" t="s">
        <v>43</v>
      </c>
      <c r="D16" s="34" t="s">
        <v>42</v>
      </c>
      <c r="E16" s="185">
        <v>531</v>
      </c>
      <c r="F16" s="180">
        <v>2</v>
      </c>
      <c r="G16" s="193">
        <f t="shared" si="0"/>
        <v>1062</v>
      </c>
      <c r="H16" s="190">
        <v>728.53200000000004</v>
      </c>
      <c r="I16" s="179"/>
      <c r="J16" s="178">
        <f t="shared" si="1"/>
        <v>0</v>
      </c>
      <c r="K16" s="177"/>
      <c r="L16" s="176">
        <v>728.53200000000004</v>
      </c>
      <c r="M16" s="175">
        <f t="shared" si="2"/>
        <v>0</v>
      </c>
    </row>
    <row r="17" spans="1:13" s="35" customFormat="1" ht="12.75" x14ac:dyDescent="0.2">
      <c r="A17" s="31">
        <v>44545</v>
      </c>
      <c r="B17" s="32" t="s">
        <v>30</v>
      </c>
      <c r="C17" s="33" t="s">
        <v>44</v>
      </c>
      <c r="D17" s="36" t="s">
        <v>389</v>
      </c>
      <c r="E17" s="185">
        <v>162.62</v>
      </c>
      <c r="F17" s="180">
        <v>37</v>
      </c>
      <c r="G17" s="193">
        <f t="shared" si="0"/>
        <v>6016.9400000000005</v>
      </c>
      <c r="H17" s="190">
        <v>128.05000000000001</v>
      </c>
      <c r="I17" s="179"/>
      <c r="J17" s="178">
        <f t="shared" si="1"/>
        <v>0</v>
      </c>
      <c r="K17" s="177"/>
      <c r="L17" s="176">
        <v>128.05000000000001</v>
      </c>
      <c r="M17" s="175">
        <f t="shared" si="2"/>
        <v>0</v>
      </c>
    </row>
    <row r="18" spans="1:13" s="35" customFormat="1" ht="12.75" x14ac:dyDescent="0.2">
      <c r="A18" s="31">
        <v>44281</v>
      </c>
      <c r="B18" s="32" t="s">
        <v>45</v>
      </c>
      <c r="C18" s="33" t="s">
        <v>47</v>
      </c>
      <c r="D18" s="34" t="s">
        <v>46</v>
      </c>
      <c r="E18" s="185">
        <v>253.7</v>
      </c>
      <c r="F18" s="180">
        <v>1</v>
      </c>
      <c r="G18" s="193">
        <f t="shared" si="0"/>
        <v>253.7</v>
      </c>
      <c r="H18" s="190">
        <v>767</v>
      </c>
      <c r="I18" s="179"/>
      <c r="J18" s="178">
        <f t="shared" si="1"/>
        <v>0</v>
      </c>
      <c r="K18" s="177"/>
      <c r="L18" s="176">
        <v>767</v>
      </c>
      <c r="M18" s="175">
        <f t="shared" si="2"/>
        <v>0</v>
      </c>
    </row>
    <row r="19" spans="1:13" s="35" customFormat="1" ht="12.75" x14ac:dyDescent="0.2">
      <c r="A19" s="31">
        <v>44123</v>
      </c>
      <c r="B19" s="32" t="s">
        <v>48</v>
      </c>
      <c r="C19" s="33" t="s">
        <v>50</v>
      </c>
      <c r="D19" s="34" t="s">
        <v>49</v>
      </c>
      <c r="E19" s="186">
        <v>360</v>
      </c>
      <c r="F19" s="180">
        <v>1</v>
      </c>
      <c r="G19" s="193">
        <f t="shared" si="0"/>
        <v>360</v>
      </c>
      <c r="H19" s="190">
        <v>2000.1</v>
      </c>
      <c r="I19" s="179"/>
      <c r="J19" s="178">
        <f t="shared" si="1"/>
        <v>0</v>
      </c>
      <c r="K19" s="177"/>
      <c r="L19" s="176">
        <v>2000.1</v>
      </c>
      <c r="M19" s="175">
        <f t="shared" si="2"/>
        <v>0</v>
      </c>
    </row>
    <row r="20" spans="1:13" s="35" customFormat="1" ht="12.75" x14ac:dyDescent="0.2">
      <c r="A20" s="31">
        <v>44281</v>
      </c>
      <c r="B20" s="32" t="s">
        <v>45</v>
      </c>
      <c r="C20" s="33" t="s">
        <v>52</v>
      </c>
      <c r="D20" s="34" t="s">
        <v>51</v>
      </c>
      <c r="E20" s="185">
        <v>2695.12</v>
      </c>
      <c r="F20" s="180">
        <v>1</v>
      </c>
      <c r="G20" s="193">
        <f t="shared" si="0"/>
        <v>2695.12</v>
      </c>
      <c r="H20" s="190">
        <v>2065</v>
      </c>
      <c r="I20" s="179"/>
      <c r="J20" s="178">
        <f t="shared" si="1"/>
        <v>0</v>
      </c>
      <c r="K20" s="177"/>
      <c r="L20" s="176">
        <v>2065</v>
      </c>
      <c r="M20" s="175">
        <f t="shared" si="2"/>
        <v>0</v>
      </c>
    </row>
    <row r="21" spans="1:13" s="35" customFormat="1" ht="12.75" x14ac:dyDescent="0.2">
      <c r="A21" s="31">
        <v>44281</v>
      </c>
      <c r="B21" s="32" t="s">
        <v>45</v>
      </c>
      <c r="C21" s="33" t="s">
        <v>54</v>
      </c>
      <c r="D21" s="34" t="s">
        <v>53</v>
      </c>
      <c r="E21" s="185">
        <v>3052.66</v>
      </c>
      <c r="F21" s="180">
        <v>2</v>
      </c>
      <c r="G21" s="193">
        <f t="shared" si="0"/>
        <v>6105.32</v>
      </c>
      <c r="H21" s="190">
        <v>24.9</v>
      </c>
      <c r="I21" s="179"/>
      <c r="J21" s="178">
        <f t="shared" si="1"/>
        <v>0</v>
      </c>
      <c r="K21" s="177"/>
      <c r="L21" s="176">
        <v>24.9</v>
      </c>
      <c r="M21" s="175">
        <f t="shared" si="2"/>
        <v>0</v>
      </c>
    </row>
    <row r="22" spans="1:13" s="35" customFormat="1" ht="12.75" x14ac:dyDescent="0.2">
      <c r="A22" s="31">
        <v>43790</v>
      </c>
      <c r="B22" s="32" t="s">
        <v>48</v>
      </c>
      <c r="C22" s="33" t="s">
        <v>56</v>
      </c>
      <c r="D22" s="34" t="s">
        <v>55</v>
      </c>
      <c r="E22" s="185">
        <v>24.9</v>
      </c>
      <c r="F22" s="180">
        <v>5</v>
      </c>
      <c r="G22" s="193">
        <f t="shared" si="0"/>
        <v>124.5</v>
      </c>
      <c r="H22" s="190">
        <v>50</v>
      </c>
      <c r="I22" s="179"/>
      <c r="J22" s="178">
        <f t="shared" si="1"/>
        <v>0</v>
      </c>
      <c r="K22" s="177"/>
      <c r="L22" s="176">
        <v>42.09</v>
      </c>
      <c r="M22" s="175">
        <f t="shared" si="2"/>
        <v>0</v>
      </c>
    </row>
    <row r="23" spans="1:13" s="35" customFormat="1" ht="12.75" x14ac:dyDescent="0.2">
      <c r="A23" s="31">
        <v>44364</v>
      </c>
      <c r="B23" s="32" t="s">
        <v>29</v>
      </c>
      <c r="C23" s="33" t="s">
        <v>58</v>
      </c>
      <c r="D23" s="34" t="s">
        <v>57</v>
      </c>
      <c r="E23" s="185">
        <v>41.3</v>
      </c>
      <c r="F23" s="180">
        <v>20</v>
      </c>
      <c r="G23" s="193">
        <f t="shared" si="0"/>
        <v>826</v>
      </c>
      <c r="H23" s="190">
        <v>7788</v>
      </c>
      <c r="I23" s="179"/>
      <c r="J23" s="178">
        <f t="shared" si="1"/>
        <v>0</v>
      </c>
      <c r="K23" s="177"/>
      <c r="L23" s="176">
        <v>13600</v>
      </c>
      <c r="M23" s="175">
        <f t="shared" si="2"/>
        <v>0</v>
      </c>
    </row>
    <row r="24" spans="1:13" s="35" customFormat="1" ht="12.75" x14ac:dyDescent="0.2">
      <c r="A24" s="31">
        <v>44544</v>
      </c>
      <c r="B24" s="32" t="s">
        <v>29</v>
      </c>
      <c r="C24" s="33" t="s">
        <v>59</v>
      </c>
      <c r="D24" s="34" t="s">
        <v>419</v>
      </c>
      <c r="E24" s="185">
        <v>45.05</v>
      </c>
      <c r="F24" s="180">
        <v>22</v>
      </c>
      <c r="G24" s="193">
        <f t="shared" si="0"/>
        <v>991.09999999999991</v>
      </c>
      <c r="H24" s="190">
        <v>1000</v>
      </c>
      <c r="I24" s="179"/>
      <c r="J24" s="178">
        <f t="shared" si="1"/>
        <v>0</v>
      </c>
      <c r="K24" s="177"/>
      <c r="L24" s="176">
        <v>1000</v>
      </c>
      <c r="M24" s="175">
        <f t="shared" si="2"/>
        <v>0</v>
      </c>
    </row>
    <row r="25" spans="1:13" s="35" customFormat="1" ht="12.75" x14ac:dyDescent="0.2">
      <c r="A25" s="31">
        <v>44544</v>
      </c>
      <c r="B25" s="32" t="s">
        <v>48</v>
      </c>
      <c r="C25" s="33" t="s">
        <v>62</v>
      </c>
      <c r="D25" s="34" t="s">
        <v>60</v>
      </c>
      <c r="E25" s="185">
        <v>29.5</v>
      </c>
      <c r="F25" s="180">
        <v>10</v>
      </c>
      <c r="G25" s="193">
        <f t="shared" si="0"/>
        <v>295</v>
      </c>
      <c r="H25" s="190">
        <v>49.56</v>
      </c>
      <c r="I25" s="179"/>
      <c r="J25" s="178">
        <f t="shared" si="1"/>
        <v>0</v>
      </c>
      <c r="K25" s="177"/>
      <c r="L25" s="176">
        <v>23.6</v>
      </c>
      <c r="M25" s="175">
        <f t="shared" si="2"/>
        <v>0</v>
      </c>
    </row>
    <row r="26" spans="1:13" s="35" customFormat="1" ht="12.75" x14ac:dyDescent="0.2">
      <c r="A26" s="31">
        <v>43909</v>
      </c>
      <c r="B26" s="32" t="s">
        <v>23</v>
      </c>
      <c r="C26" s="33" t="s">
        <v>64</v>
      </c>
      <c r="D26" s="34" t="s">
        <v>61</v>
      </c>
      <c r="E26" s="185">
        <v>1534</v>
      </c>
      <c r="F26" s="180">
        <v>1</v>
      </c>
      <c r="G26" s="193">
        <f t="shared" si="0"/>
        <v>1534</v>
      </c>
      <c r="H26" s="190">
        <v>242.44</v>
      </c>
      <c r="I26" s="179"/>
      <c r="J26" s="178">
        <f t="shared" si="1"/>
        <v>0</v>
      </c>
      <c r="K26" s="177"/>
      <c r="L26" s="176">
        <v>242.44</v>
      </c>
      <c r="M26" s="175">
        <f t="shared" si="2"/>
        <v>0</v>
      </c>
    </row>
    <row r="27" spans="1:13" s="35" customFormat="1" ht="12.75" x14ac:dyDescent="0.2">
      <c r="A27" s="31">
        <v>44543</v>
      </c>
      <c r="B27" s="32" t="s">
        <v>45</v>
      </c>
      <c r="C27" s="33" t="s">
        <v>65</v>
      </c>
      <c r="D27" s="34" t="s">
        <v>63</v>
      </c>
      <c r="E27" s="186">
        <v>23.6</v>
      </c>
      <c r="F27" s="180">
        <v>30</v>
      </c>
      <c r="G27" s="193">
        <f t="shared" si="0"/>
        <v>708</v>
      </c>
      <c r="H27" s="190">
        <v>245.1</v>
      </c>
      <c r="I27" s="179"/>
      <c r="J27" s="178">
        <f t="shared" si="1"/>
        <v>0</v>
      </c>
      <c r="K27" s="177"/>
      <c r="L27" s="176">
        <v>272.26</v>
      </c>
      <c r="M27" s="175">
        <f t="shared" si="2"/>
        <v>0</v>
      </c>
    </row>
    <row r="28" spans="1:13" s="35" customFormat="1" ht="12.75" x14ac:dyDescent="0.2">
      <c r="A28" s="31">
        <v>44545</v>
      </c>
      <c r="B28" s="32" t="s">
        <v>30</v>
      </c>
      <c r="C28" s="33" t="s">
        <v>67</v>
      </c>
      <c r="D28" s="34" t="s">
        <v>66</v>
      </c>
      <c r="E28" s="185">
        <v>272.26</v>
      </c>
      <c r="F28" s="180">
        <v>31</v>
      </c>
      <c r="G28" s="193">
        <f t="shared" si="0"/>
        <v>8440.06</v>
      </c>
      <c r="H28" s="190">
        <v>200.6</v>
      </c>
      <c r="I28" s="179"/>
      <c r="J28" s="178">
        <f t="shared" si="1"/>
        <v>0</v>
      </c>
      <c r="K28" s="177"/>
      <c r="L28" s="176">
        <v>200.6</v>
      </c>
      <c r="M28" s="175">
        <f t="shared" si="2"/>
        <v>0</v>
      </c>
    </row>
    <row r="29" spans="1:13" s="35" customFormat="1" ht="12.75" x14ac:dyDescent="0.2">
      <c r="A29" s="31">
        <v>44265</v>
      </c>
      <c r="B29" s="32" t="s">
        <v>48</v>
      </c>
      <c r="C29" s="33" t="s">
        <v>71</v>
      </c>
      <c r="D29" s="34" t="s">
        <v>68</v>
      </c>
      <c r="E29" s="185">
        <v>200.6</v>
      </c>
      <c r="F29" s="180">
        <v>3</v>
      </c>
      <c r="G29" s="193">
        <f t="shared" si="0"/>
        <v>601.79999999999995</v>
      </c>
      <c r="H29" s="190">
        <v>295</v>
      </c>
      <c r="I29" s="179"/>
      <c r="J29" s="178">
        <f t="shared" si="1"/>
        <v>0</v>
      </c>
      <c r="K29" s="177"/>
      <c r="L29" s="176">
        <v>295</v>
      </c>
      <c r="M29" s="175">
        <f t="shared" si="2"/>
        <v>0</v>
      </c>
    </row>
    <row r="30" spans="1:13" s="35" customFormat="1" ht="12.75" x14ac:dyDescent="0.2">
      <c r="A30" s="31">
        <v>43895</v>
      </c>
      <c r="B30" s="32" t="s">
        <v>48</v>
      </c>
      <c r="C30" s="33" t="s">
        <v>72</v>
      </c>
      <c r="D30" s="34" t="s">
        <v>69</v>
      </c>
      <c r="E30" s="186">
        <v>354</v>
      </c>
      <c r="F30" s="180">
        <v>5</v>
      </c>
      <c r="G30" s="193">
        <f t="shared" si="0"/>
        <v>1770</v>
      </c>
      <c r="H30" s="190">
        <v>11.7</v>
      </c>
      <c r="I30" s="179"/>
      <c r="J30" s="178">
        <f t="shared" si="1"/>
        <v>0</v>
      </c>
      <c r="K30" s="177"/>
      <c r="L30" s="176">
        <v>11.7</v>
      </c>
      <c r="M30" s="175">
        <f t="shared" si="2"/>
        <v>0</v>
      </c>
    </row>
    <row r="31" spans="1:13" s="35" customFormat="1" ht="12.75" x14ac:dyDescent="0.2">
      <c r="A31" s="31">
        <v>43564</v>
      </c>
      <c r="B31" s="32" t="s">
        <v>48</v>
      </c>
      <c r="C31" s="33" t="s">
        <v>74</v>
      </c>
      <c r="D31" s="34" t="s">
        <v>73</v>
      </c>
      <c r="E31" s="185">
        <v>11.7</v>
      </c>
      <c r="F31" s="180">
        <v>26</v>
      </c>
      <c r="G31" s="193">
        <f t="shared" si="0"/>
        <v>304.2</v>
      </c>
      <c r="H31" s="190">
        <v>112.1</v>
      </c>
      <c r="I31" s="179"/>
      <c r="J31" s="178">
        <f t="shared" si="1"/>
        <v>0</v>
      </c>
      <c r="K31" s="177"/>
      <c r="L31" s="176">
        <v>112.1</v>
      </c>
      <c r="M31" s="175">
        <f t="shared" si="2"/>
        <v>0</v>
      </c>
    </row>
    <row r="32" spans="1:13" s="35" customFormat="1" ht="12.75" x14ac:dyDescent="0.2">
      <c r="A32" s="31">
        <v>44544</v>
      </c>
      <c r="B32" s="32" t="s">
        <v>48</v>
      </c>
      <c r="C32" s="33" t="s">
        <v>78</v>
      </c>
      <c r="D32" s="34" t="s">
        <v>76</v>
      </c>
      <c r="E32" s="185">
        <v>35.42</v>
      </c>
      <c r="F32" s="180">
        <v>18</v>
      </c>
      <c r="G32" s="193">
        <f t="shared" si="0"/>
        <v>637.56000000000006</v>
      </c>
      <c r="H32" s="190">
        <v>11.8</v>
      </c>
      <c r="I32" s="179"/>
      <c r="J32" s="178">
        <f t="shared" si="1"/>
        <v>0</v>
      </c>
      <c r="K32" s="177"/>
      <c r="L32" s="176">
        <v>11.8</v>
      </c>
      <c r="M32" s="175">
        <f t="shared" si="2"/>
        <v>0</v>
      </c>
    </row>
    <row r="33" spans="1:13" s="35" customFormat="1" ht="12.75" x14ac:dyDescent="0.2">
      <c r="A33" s="31">
        <v>44544</v>
      </c>
      <c r="B33" s="32" t="s">
        <v>48</v>
      </c>
      <c r="C33" s="33" t="s">
        <v>79</v>
      </c>
      <c r="D33" s="34" t="s">
        <v>77</v>
      </c>
      <c r="E33" s="185">
        <v>171.13</v>
      </c>
      <c r="F33" s="180">
        <v>6</v>
      </c>
      <c r="G33" s="193">
        <f t="shared" si="0"/>
        <v>1026.78</v>
      </c>
      <c r="H33" s="190">
        <v>70.8</v>
      </c>
      <c r="I33" s="179"/>
      <c r="J33" s="178">
        <f t="shared" si="1"/>
        <v>0</v>
      </c>
      <c r="K33" s="177"/>
      <c r="L33" s="176">
        <v>70.8</v>
      </c>
      <c r="M33" s="175">
        <f t="shared" si="2"/>
        <v>0</v>
      </c>
    </row>
    <row r="34" spans="1:13" s="35" customFormat="1" ht="12.75" x14ac:dyDescent="0.2">
      <c r="A34" s="31">
        <v>43564</v>
      </c>
      <c r="B34" s="32" t="s">
        <v>48</v>
      </c>
      <c r="C34" s="33" t="s">
        <v>83</v>
      </c>
      <c r="D34" s="34" t="s">
        <v>341</v>
      </c>
      <c r="E34" s="185">
        <v>11.8</v>
      </c>
      <c r="F34" s="180">
        <v>30</v>
      </c>
      <c r="G34" s="193">
        <f t="shared" si="0"/>
        <v>354</v>
      </c>
      <c r="H34" s="190">
        <v>106.2</v>
      </c>
      <c r="I34" s="179"/>
      <c r="J34" s="178">
        <f t="shared" si="1"/>
        <v>0</v>
      </c>
      <c r="K34" s="177"/>
      <c r="L34" s="176">
        <v>106.2</v>
      </c>
      <c r="M34" s="175">
        <f t="shared" si="2"/>
        <v>0</v>
      </c>
    </row>
    <row r="35" spans="1:13" s="35" customFormat="1" ht="12.75" x14ac:dyDescent="0.2">
      <c r="A35" s="31">
        <v>43895</v>
      </c>
      <c r="B35" s="32" t="s">
        <v>48</v>
      </c>
      <c r="C35" s="33" t="s">
        <v>85</v>
      </c>
      <c r="D35" s="34" t="s">
        <v>80</v>
      </c>
      <c r="E35" s="185">
        <v>70.8</v>
      </c>
      <c r="F35" s="180">
        <v>17</v>
      </c>
      <c r="G35" s="193">
        <f t="shared" si="0"/>
        <v>1203.5999999999999</v>
      </c>
      <c r="H35" s="190">
        <v>33.04</v>
      </c>
      <c r="I35" s="179"/>
      <c r="J35" s="178">
        <f t="shared" si="1"/>
        <v>0</v>
      </c>
      <c r="K35" s="177"/>
      <c r="L35" s="176">
        <v>33.04</v>
      </c>
      <c r="M35" s="175">
        <f t="shared" si="2"/>
        <v>0</v>
      </c>
    </row>
    <row r="36" spans="1:13" s="35" customFormat="1" ht="12.75" x14ac:dyDescent="0.2">
      <c r="A36" s="31">
        <v>43895</v>
      </c>
      <c r="B36" s="32" t="s">
        <v>48</v>
      </c>
      <c r="C36" s="33" t="s">
        <v>87</v>
      </c>
      <c r="D36" s="34" t="s">
        <v>84</v>
      </c>
      <c r="E36" s="185">
        <v>106.2</v>
      </c>
      <c r="F36" s="180">
        <v>15</v>
      </c>
      <c r="G36" s="193">
        <f t="shared" si="0"/>
        <v>1593</v>
      </c>
      <c r="H36" s="190">
        <v>64.75</v>
      </c>
      <c r="I36" s="179"/>
      <c r="J36" s="178">
        <f t="shared" si="1"/>
        <v>0</v>
      </c>
      <c r="K36" s="177"/>
      <c r="L36" s="176">
        <v>66.959999999999994</v>
      </c>
      <c r="M36" s="175">
        <f t="shared" si="2"/>
        <v>0</v>
      </c>
    </row>
    <row r="37" spans="1:13" s="35" customFormat="1" ht="12.75" x14ac:dyDescent="0.2">
      <c r="A37" s="31">
        <v>43564</v>
      </c>
      <c r="B37" s="32" t="s">
        <v>48</v>
      </c>
      <c r="C37" s="33" t="s">
        <v>89</v>
      </c>
      <c r="D37" s="34" t="s">
        <v>86</v>
      </c>
      <c r="E37" s="185">
        <v>33.04</v>
      </c>
      <c r="F37" s="180">
        <v>33</v>
      </c>
      <c r="G37" s="193">
        <f t="shared" si="0"/>
        <v>1090.32</v>
      </c>
      <c r="H37" s="190">
        <v>11387</v>
      </c>
      <c r="I37" s="179"/>
      <c r="J37" s="178">
        <f t="shared" si="1"/>
        <v>0</v>
      </c>
      <c r="K37" s="177"/>
      <c r="L37" s="176">
        <v>11387</v>
      </c>
      <c r="M37" s="175">
        <f t="shared" si="2"/>
        <v>0</v>
      </c>
    </row>
    <row r="38" spans="1:13" s="35" customFormat="1" ht="12.75" x14ac:dyDescent="0.2">
      <c r="A38" s="31">
        <v>44543</v>
      </c>
      <c r="B38" s="32" t="s">
        <v>26</v>
      </c>
      <c r="C38" s="33" t="s">
        <v>90</v>
      </c>
      <c r="D38" s="34" t="s">
        <v>88</v>
      </c>
      <c r="E38" s="185">
        <v>66.959999999999994</v>
      </c>
      <c r="F38" s="180">
        <v>34</v>
      </c>
      <c r="G38" s="193">
        <f t="shared" si="0"/>
        <v>2276.64</v>
      </c>
      <c r="H38" s="190">
        <v>224.2</v>
      </c>
      <c r="I38" s="179"/>
      <c r="J38" s="178">
        <f t="shared" si="1"/>
        <v>0</v>
      </c>
      <c r="K38" s="177"/>
      <c r="L38" s="176">
        <v>224.2</v>
      </c>
      <c r="M38" s="175">
        <f t="shared" si="2"/>
        <v>0</v>
      </c>
    </row>
    <row r="39" spans="1:13" s="35" customFormat="1" ht="12.75" x14ac:dyDescent="0.2">
      <c r="A39" s="31">
        <v>43594</v>
      </c>
      <c r="B39" s="32" t="s">
        <v>45</v>
      </c>
      <c r="C39" s="33" t="s">
        <v>92</v>
      </c>
      <c r="D39" s="34" t="s">
        <v>91</v>
      </c>
      <c r="E39" s="185">
        <v>224.2</v>
      </c>
      <c r="F39" s="180">
        <v>1</v>
      </c>
      <c r="G39" s="193">
        <f t="shared" si="0"/>
        <v>224.2</v>
      </c>
      <c r="H39" s="190">
        <v>70.8</v>
      </c>
      <c r="I39" s="179"/>
      <c r="J39" s="178">
        <f t="shared" si="1"/>
        <v>0</v>
      </c>
      <c r="K39" s="177"/>
      <c r="L39" s="176">
        <v>70.8</v>
      </c>
      <c r="M39" s="175">
        <f t="shared" si="2"/>
        <v>0</v>
      </c>
    </row>
    <row r="40" spans="1:13" s="35" customFormat="1" ht="12.75" x14ac:dyDescent="0.2">
      <c r="A40" s="31">
        <v>44477</v>
      </c>
      <c r="B40" s="32" t="s">
        <v>45</v>
      </c>
      <c r="C40" s="33" t="s">
        <v>95</v>
      </c>
      <c r="D40" s="34" t="s">
        <v>93</v>
      </c>
      <c r="E40" s="185">
        <v>70.8</v>
      </c>
      <c r="F40" s="180">
        <v>6</v>
      </c>
      <c r="G40" s="193">
        <f t="shared" ref="G40:G71" si="3">E40*F40</f>
        <v>424.79999999999995</v>
      </c>
      <c r="H40" s="190">
        <v>566.4</v>
      </c>
      <c r="I40" s="179"/>
      <c r="J40" s="178">
        <f t="shared" ref="J40:J71" si="4">H40*I40</f>
        <v>0</v>
      </c>
      <c r="K40" s="177"/>
      <c r="L40" s="176">
        <v>566.4</v>
      </c>
      <c r="M40" s="175">
        <f t="shared" ref="M40:M71" si="5">+K40*L40</f>
        <v>0</v>
      </c>
    </row>
    <row r="41" spans="1:13" s="35" customFormat="1" ht="12.75" x14ac:dyDescent="0.2">
      <c r="A41" s="31">
        <v>44544</v>
      </c>
      <c r="B41" s="32" t="s">
        <v>48</v>
      </c>
      <c r="C41" s="33" t="s">
        <v>96</v>
      </c>
      <c r="D41" s="34" t="s">
        <v>342</v>
      </c>
      <c r="E41" s="186">
        <v>31.21</v>
      </c>
      <c r="F41" s="180">
        <v>28</v>
      </c>
      <c r="G41" s="193">
        <f t="shared" si="3"/>
        <v>873.88</v>
      </c>
      <c r="H41" s="190">
        <v>302.91000000000003</v>
      </c>
      <c r="I41" s="179"/>
      <c r="J41" s="178">
        <f t="shared" si="4"/>
        <v>0</v>
      </c>
      <c r="K41" s="177"/>
      <c r="L41" s="176">
        <v>343.86</v>
      </c>
      <c r="M41" s="175">
        <f t="shared" si="5"/>
        <v>0</v>
      </c>
    </row>
    <row r="42" spans="1:13" s="35" customFormat="1" ht="12.75" x14ac:dyDescent="0.2">
      <c r="A42" s="31">
        <v>44545</v>
      </c>
      <c r="B42" s="32" t="s">
        <v>30</v>
      </c>
      <c r="C42" s="33" t="s">
        <v>98</v>
      </c>
      <c r="D42" s="34" t="s">
        <v>97</v>
      </c>
      <c r="E42" s="185">
        <v>343.86</v>
      </c>
      <c r="F42" s="180">
        <v>10</v>
      </c>
      <c r="G42" s="193">
        <f t="shared" si="3"/>
        <v>3438.6000000000004</v>
      </c>
      <c r="H42" s="190">
        <v>368.16</v>
      </c>
      <c r="I42" s="179"/>
      <c r="J42" s="178">
        <f t="shared" si="4"/>
        <v>0</v>
      </c>
      <c r="K42" s="177"/>
      <c r="L42" s="176">
        <v>368.16</v>
      </c>
      <c r="M42" s="175">
        <f t="shared" si="5"/>
        <v>0</v>
      </c>
    </row>
    <row r="43" spans="1:13" s="35" customFormat="1" ht="12.75" x14ac:dyDescent="0.2">
      <c r="A43" s="31">
        <v>44477</v>
      </c>
      <c r="B43" s="32" t="s">
        <v>45</v>
      </c>
      <c r="C43" s="33" t="s">
        <v>101</v>
      </c>
      <c r="D43" s="34" t="s">
        <v>99</v>
      </c>
      <c r="E43" s="186">
        <v>53.1</v>
      </c>
      <c r="F43" s="180">
        <v>7</v>
      </c>
      <c r="G43" s="193">
        <f t="shared" si="3"/>
        <v>371.7</v>
      </c>
      <c r="H43" s="190">
        <v>531</v>
      </c>
      <c r="I43" s="179"/>
      <c r="J43" s="178">
        <f t="shared" si="4"/>
        <v>0</v>
      </c>
      <c r="K43" s="177"/>
      <c r="L43" s="176">
        <v>531</v>
      </c>
      <c r="M43" s="175">
        <f t="shared" si="5"/>
        <v>0</v>
      </c>
    </row>
    <row r="44" spans="1:13" s="35" customFormat="1" ht="12.75" x14ac:dyDescent="0.2">
      <c r="A44" s="31">
        <v>44487</v>
      </c>
      <c r="B44" s="32" t="s">
        <v>30</v>
      </c>
      <c r="C44" s="33" t="s">
        <v>102</v>
      </c>
      <c r="D44" s="34" t="s">
        <v>100</v>
      </c>
      <c r="E44" s="185">
        <v>35.4</v>
      </c>
      <c r="F44" s="180">
        <v>8</v>
      </c>
      <c r="G44" s="193">
        <f t="shared" si="3"/>
        <v>283.2</v>
      </c>
      <c r="H44" s="190">
        <v>40.119999999999997</v>
      </c>
      <c r="I44" s="179"/>
      <c r="J44" s="178">
        <f t="shared" si="4"/>
        <v>0</v>
      </c>
      <c r="K44" s="177"/>
      <c r="L44" s="176">
        <v>40.119999999999997</v>
      </c>
      <c r="M44" s="175">
        <f t="shared" si="5"/>
        <v>0</v>
      </c>
    </row>
    <row r="45" spans="1:13" s="35" customFormat="1" ht="12.75" x14ac:dyDescent="0.2">
      <c r="A45" s="31">
        <v>44503</v>
      </c>
      <c r="B45" s="32" t="s">
        <v>23</v>
      </c>
      <c r="C45" s="33" t="s">
        <v>105</v>
      </c>
      <c r="D45" s="34" t="s">
        <v>103</v>
      </c>
      <c r="E45" s="185">
        <v>583.54999999999995</v>
      </c>
      <c r="F45" s="180">
        <v>1</v>
      </c>
      <c r="G45" s="193">
        <f t="shared" si="3"/>
        <v>583.54999999999995</v>
      </c>
      <c r="H45" s="190">
        <v>594.72</v>
      </c>
      <c r="I45" s="179"/>
      <c r="J45" s="178">
        <f t="shared" si="4"/>
        <v>0</v>
      </c>
      <c r="K45" s="177"/>
      <c r="L45" s="176">
        <v>594.72</v>
      </c>
      <c r="M45" s="175">
        <f t="shared" si="5"/>
        <v>0</v>
      </c>
    </row>
    <row r="46" spans="1:13" s="35" customFormat="1" ht="12.75" x14ac:dyDescent="0.2">
      <c r="A46" s="31">
        <v>44503</v>
      </c>
      <c r="B46" s="32" t="s">
        <v>23</v>
      </c>
      <c r="C46" s="33" t="s">
        <v>106</v>
      </c>
      <c r="D46" s="34" t="s">
        <v>104</v>
      </c>
      <c r="E46" s="185">
        <v>1.39</v>
      </c>
      <c r="F46" s="180">
        <v>251</v>
      </c>
      <c r="G46" s="193">
        <f t="shared" si="3"/>
        <v>348.89</v>
      </c>
      <c r="H46" s="190">
        <v>357.54</v>
      </c>
      <c r="I46" s="179"/>
      <c r="J46" s="178">
        <f t="shared" si="4"/>
        <v>0</v>
      </c>
      <c r="K46" s="177"/>
      <c r="L46" s="176">
        <v>357.54</v>
      </c>
      <c r="M46" s="175">
        <f t="shared" si="5"/>
        <v>0</v>
      </c>
    </row>
    <row r="47" spans="1:13" s="35" customFormat="1" ht="15" customHeight="1" x14ac:dyDescent="0.2">
      <c r="A47" s="31">
        <v>43909</v>
      </c>
      <c r="B47" s="32" t="s">
        <v>26</v>
      </c>
      <c r="C47" s="33" t="s">
        <v>108</v>
      </c>
      <c r="D47" s="34" t="s">
        <v>107</v>
      </c>
      <c r="E47" s="185">
        <v>357.54</v>
      </c>
      <c r="F47" s="180">
        <v>6</v>
      </c>
      <c r="G47" s="193">
        <f t="shared" si="3"/>
        <v>2145.2400000000002</v>
      </c>
      <c r="H47" s="190">
        <v>654.9</v>
      </c>
      <c r="I47" s="179"/>
      <c r="J47" s="178">
        <f t="shared" si="4"/>
        <v>0</v>
      </c>
      <c r="K47" s="177"/>
      <c r="L47" s="176">
        <v>654.9</v>
      </c>
      <c r="M47" s="175">
        <f t="shared" si="5"/>
        <v>0</v>
      </c>
    </row>
    <row r="48" spans="1:13" s="35" customFormat="1" ht="12.75" x14ac:dyDescent="0.2">
      <c r="A48" s="31">
        <v>44543</v>
      </c>
      <c r="B48" s="32" t="s">
        <v>26</v>
      </c>
      <c r="C48" s="33" t="s">
        <v>109</v>
      </c>
      <c r="D48" s="34" t="s">
        <v>499</v>
      </c>
      <c r="E48" s="185">
        <v>302.48</v>
      </c>
      <c r="F48" s="180">
        <v>29</v>
      </c>
      <c r="G48" s="193">
        <f t="shared" si="3"/>
        <v>8771.92</v>
      </c>
      <c r="H48" s="190">
        <v>1032.5</v>
      </c>
      <c r="I48" s="179"/>
      <c r="J48" s="178">
        <f t="shared" si="4"/>
        <v>0</v>
      </c>
      <c r="K48" s="177"/>
      <c r="L48" s="176">
        <v>1032.5</v>
      </c>
      <c r="M48" s="175">
        <f t="shared" si="5"/>
        <v>0</v>
      </c>
    </row>
    <row r="49" spans="1:13" s="35" customFormat="1" ht="12.75" x14ac:dyDescent="0.2">
      <c r="A49" s="31">
        <v>44487</v>
      </c>
      <c r="B49" s="32" t="s">
        <v>26</v>
      </c>
      <c r="C49" s="33" t="s">
        <v>111</v>
      </c>
      <c r="D49" s="34" t="s">
        <v>390</v>
      </c>
      <c r="E49" s="185">
        <v>1032.5</v>
      </c>
      <c r="F49" s="180">
        <v>1</v>
      </c>
      <c r="G49" s="193">
        <f t="shared" si="3"/>
        <v>1032.5</v>
      </c>
      <c r="H49" s="190">
        <v>2891</v>
      </c>
      <c r="I49" s="179"/>
      <c r="J49" s="178">
        <f t="shared" si="4"/>
        <v>0</v>
      </c>
      <c r="K49" s="177"/>
      <c r="L49" s="176">
        <v>2891</v>
      </c>
      <c r="M49" s="175">
        <f t="shared" si="5"/>
        <v>0</v>
      </c>
    </row>
    <row r="50" spans="1:13" s="35" customFormat="1" ht="12.75" x14ac:dyDescent="0.2">
      <c r="A50" s="31">
        <v>44487</v>
      </c>
      <c r="B50" s="32" t="s">
        <v>450</v>
      </c>
      <c r="C50" s="33" t="s">
        <v>112</v>
      </c>
      <c r="D50" s="34" t="s">
        <v>110</v>
      </c>
      <c r="E50" s="185">
        <v>1003</v>
      </c>
      <c r="F50" s="180">
        <v>5</v>
      </c>
      <c r="G50" s="193">
        <f t="shared" si="3"/>
        <v>5015</v>
      </c>
      <c r="H50" s="191">
        <v>29.9</v>
      </c>
      <c r="I50" s="184"/>
      <c r="J50" s="178">
        <f t="shared" si="4"/>
        <v>0</v>
      </c>
      <c r="K50" s="177"/>
      <c r="L50" s="176">
        <v>29.9</v>
      </c>
      <c r="M50" s="175">
        <f t="shared" si="5"/>
        <v>0</v>
      </c>
    </row>
    <row r="51" spans="1:13" s="35" customFormat="1" ht="12.75" x14ac:dyDescent="0.2">
      <c r="A51" s="31">
        <v>44487</v>
      </c>
      <c r="B51" s="32" t="s">
        <v>26</v>
      </c>
      <c r="C51" s="33" t="s">
        <v>113</v>
      </c>
      <c r="D51" s="34" t="s">
        <v>391</v>
      </c>
      <c r="E51" s="185">
        <v>2891</v>
      </c>
      <c r="F51" s="180">
        <v>1</v>
      </c>
      <c r="G51" s="193">
        <f t="shared" si="3"/>
        <v>2891</v>
      </c>
      <c r="H51" s="190">
        <v>466.1</v>
      </c>
      <c r="I51" s="179"/>
      <c r="J51" s="178">
        <f t="shared" si="4"/>
        <v>0</v>
      </c>
      <c r="K51" s="177"/>
      <c r="L51" s="176">
        <v>466.1</v>
      </c>
      <c r="M51" s="175">
        <f t="shared" si="5"/>
        <v>0</v>
      </c>
    </row>
    <row r="52" spans="1:13" s="35" customFormat="1" ht="12.75" x14ac:dyDescent="0.2">
      <c r="A52" s="31">
        <v>44543</v>
      </c>
      <c r="B52" s="32" t="s">
        <v>450</v>
      </c>
      <c r="C52" s="33" t="s">
        <v>114</v>
      </c>
      <c r="D52" s="34" t="s">
        <v>498</v>
      </c>
      <c r="E52" s="185">
        <v>159.30000000000001</v>
      </c>
      <c r="F52" s="180">
        <v>11</v>
      </c>
      <c r="G52" s="193">
        <f t="shared" si="3"/>
        <v>1752.3000000000002</v>
      </c>
      <c r="H52" s="190">
        <v>784.7</v>
      </c>
      <c r="I52" s="179"/>
      <c r="J52" s="178">
        <f t="shared" si="4"/>
        <v>0</v>
      </c>
      <c r="K52" s="177"/>
      <c r="L52" s="176">
        <v>784.7</v>
      </c>
      <c r="M52" s="175">
        <f t="shared" si="5"/>
        <v>0</v>
      </c>
    </row>
    <row r="53" spans="1:13" s="35" customFormat="1" ht="12.75" x14ac:dyDescent="0.2">
      <c r="A53" s="31">
        <v>43566</v>
      </c>
      <c r="B53" s="32" t="s">
        <v>26</v>
      </c>
      <c r="C53" s="33" t="s">
        <v>116</v>
      </c>
      <c r="D53" s="34" t="s">
        <v>115</v>
      </c>
      <c r="E53" s="185">
        <v>784.7</v>
      </c>
      <c r="F53" s="180">
        <v>1</v>
      </c>
      <c r="G53" s="193">
        <f t="shared" si="3"/>
        <v>784.7</v>
      </c>
      <c r="H53" s="190">
        <v>109.74</v>
      </c>
      <c r="I53" s="179"/>
      <c r="J53" s="178">
        <f t="shared" si="4"/>
        <v>0</v>
      </c>
      <c r="K53" s="177"/>
      <c r="L53" s="176">
        <v>109.74</v>
      </c>
      <c r="M53" s="175">
        <f t="shared" si="5"/>
        <v>0</v>
      </c>
    </row>
    <row r="54" spans="1:13" s="35" customFormat="1" ht="12.75" x14ac:dyDescent="0.2">
      <c r="A54" s="31">
        <v>43594</v>
      </c>
      <c r="B54" s="32" t="s">
        <v>45</v>
      </c>
      <c r="C54" s="33" t="s">
        <v>119</v>
      </c>
      <c r="D54" s="34" t="s">
        <v>118</v>
      </c>
      <c r="E54" s="185">
        <v>328.91</v>
      </c>
      <c r="F54" s="180">
        <v>1</v>
      </c>
      <c r="G54" s="193">
        <f t="shared" si="3"/>
        <v>328.91</v>
      </c>
      <c r="H54" s="190">
        <v>224.2</v>
      </c>
      <c r="I54" s="179"/>
      <c r="J54" s="178">
        <f t="shared" si="4"/>
        <v>0</v>
      </c>
      <c r="K54" s="177"/>
      <c r="L54" s="176">
        <v>253.7</v>
      </c>
      <c r="M54" s="175">
        <f t="shared" si="5"/>
        <v>0</v>
      </c>
    </row>
    <row r="55" spans="1:13" s="35" customFormat="1" ht="12.75" x14ac:dyDescent="0.2">
      <c r="A55" s="31">
        <v>44544</v>
      </c>
      <c r="B55" s="32" t="s">
        <v>456</v>
      </c>
      <c r="C55" s="33" t="s">
        <v>123</v>
      </c>
      <c r="D55" s="34" t="s">
        <v>497</v>
      </c>
      <c r="E55" s="185">
        <v>253.7</v>
      </c>
      <c r="F55" s="180">
        <v>10</v>
      </c>
      <c r="G55" s="193">
        <f t="shared" si="3"/>
        <v>2537</v>
      </c>
      <c r="H55" s="190">
        <v>296.18</v>
      </c>
      <c r="I55" s="179"/>
      <c r="J55" s="178">
        <f t="shared" si="4"/>
        <v>0</v>
      </c>
      <c r="K55" s="177"/>
      <c r="L55" s="176">
        <v>147.5</v>
      </c>
      <c r="M55" s="175">
        <f t="shared" si="5"/>
        <v>0</v>
      </c>
    </row>
    <row r="56" spans="1:13" s="35" customFormat="1" ht="12.75" x14ac:dyDescent="0.2">
      <c r="A56" s="31">
        <v>44544</v>
      </c>
      <c r="B56" s="32" t="s">
        <v>456</v>
      </c>
      <c r="C56" s="33" t="s">
        <v>125</v>
      </c>
      <c r="D56" s="34" t="s">
        <v>121</v>
      </c>
      <c r="E56" s="185">
        <v>350.4</v>
      </c>
      <c r="F56" s="180">
        <v>4</v>
      </c>
      <c r="G56" s="193">
        <f t="shared" si="3"/>
        <v>1401.6</v>
      </c>
      <c r="H56" s="190">
        <v>816.56</v>
      </c>
      <c r="I56" s="179"/>
      <c r="J56" s="178">
        <f t="shared" si="4"/>
        <v>0</v>
      </c>
      <c r="K56" s="177"/>
      <c r="L56" s="176">
        <v>816.56</v>
      </c>
      <c r="M56" s="175">
        <f t="shared" si="5"/>
        <v>0</v>
      </c>
    </row>
    <row r="57" spans="1:13" s="35" customFormat="1" ht="12.75" x14ac:dyDescent="0.2">
      <c r="A57" s="31">
        <v>44543</v>
      </c>
      <c r="B57" s="183" t="s">
        <v>450</v>
      </c>
      <c r="C57" s="33" t="s">
        <v>128</v>
      </c>
      <c r="D57" s="156" t="s">
        <v>122</v>
      </c>
      <c r="E57" s="185">
        <v>383.5</v>
      </c>
      <c r="F57" s="180">
        <v>7</v>
      </c>
      <c r="G57" s="193">
        <f t="shared" si="3"/>
        <v>2684.5</v>
      </c>
      <c r="H57" s="190">
        <v>6.83</v>
      </c>
      <c r="I57" s="179"/>
      <c r="J57" s="178">
        <f t="shared" si="4"/>
        <v>0</v>
      </c>
      <c r="K57" s="177"/>
      <c r="L57" s="176">
        <v>6.83</v>
      </c>
      <c r="M57" s="175">
        <f t="shared" si="5"/>
        <v>0</v>
      </c>
    </row>
    <row r="58" spans="1:13" s="35" customFormat="1" ht="12.75" x14ac:dyDescent="0.2">
      <c r="A58" s="31">
        <v>44543</v>
      </c>
      <c r="B58" s="183" t="s">
        <v>450</v>
      </c>
      <c r="C58" s="33" t="s">
        <v>130</v>
      </c>
      <c r="D58" s="156" t="s">
        <v>124</v>
      </c>
      <c r="E58" s="185">
        <v>147.5</v>
      </c>
      <c r="F58" s="188">
        <v>2</v>
      </c>
      <c r="G58" s="193">
        <f t="shared" si="3"/>
        <v>295</v>
      </c>
      <c r="H58" s="190">
        <v>1000</v>
      </c>
      <c r="I58" s="182"/>
      <c r="J58" s="178">
        <f t="shared" si="4"/>
        <v>0</v>
      </c>
      <c r="K58" s="177"/>
      <c r="L58" s="176">
        <v>1000</v>
      </c>
      <c r="M58" s="175">
        <f t="shared" si="5"/>
        <v>0</v>
      </c>
    </row>
    <row r="59" spans="1:13" s="35" customFormat="1" ht="12.75" x14ac:dyDescent="0.2">
      <c r="A59" s="31">
        <v>44123</v>
      </c>
      <c r="B59" s="32" t="s">
        <v>26</v>
      </c>
      <c r="C59" s="33" t="s">
        <v>131</v>
      </c>
      <c r="D59" s="34" t="s">
        <v>126</v>
      </c>
      <c r="E59" s="185">
        <v>816.56</v>
      </c>
      <c r="F59" s="180">
        <v>9</v>
      </c>
      <c r="G59" s="193">
        <f t="shared" si="3"/>
        <v>7349.0399999999991</v>
      </c>
      <c r="H59" s="190">
        <v>1091.5</v>
      </c>
      <c r="I59" s="179"/>
      <c r="J59" s="178">
        <f t="shared" si="4"/>
        <v>0</v>
      </c>
      <c r="K59" s="177"/>
      <c r="L59" s="176">
        <v>1091.5</v>
      </c>
      <c r="M59" s="175">
        <f t="shared" si="5"/>
        <v>0</v>
      </c>
    </row>
    <row r="60" spans="1:13" s="35" customFormat="1" ht="12.75" x14ac:dyDescent="0.2">
      <c r="A60" s="31">
        <v>43746</v>
      </c>
      <c r="B60" s="32" t="s">
        <v>70</v>
      </c>
      <c r="C60" s="33" t="s">
        <v>133</v>
      </c>
      <c r="D60" s="34" t="s">
        <v>127</v>
      </c>
      <c r="E60" s="187">
        <v>147.5</v>
      </c>
      <c r="F60" s="180">
        <v>1</v>
      </c>
      <c r="G60" s="193">
        <f t="shared" si="3"/>
        <v>147.5</v>
      </c>
      <c r="H60" s="190">
        <v>41.3</v>
      </c>
      <c r="I60" s="179"/>
      <c r="J60" s="178">
        <f t="shared" si="4"/>
        <v>0</v>
      </c>
      <c r="K60" s="177"/>
      <c r="L60" s="176">
        <v>41.3</v>
      </c>
      <c r="M60" s="175">
        <f t="shared" si="5"/>
        <v>0</v>
      </c>
    </row>
    <row r="61" spans="1:13" s="35" customFormat="1" ht="12.75" x14ac:dyDescent="0.2">
      <c r="A61" s="31">
        <v>44503</v>
      </c>
      <c r="B61" s="32" t="s">
        <v>23</v>
      </c>
      <c r="C61" s="33" t="s">
        <v>136</v>
      </c>
      <c r="D61" s="34" t="s">
        <v>129</v>
      </c>
      <c r="E61" s="185">
        <v>6.83</v>
      </c>
      <c r="F61" s="180">
        <v>60</v>
      </c>
      <c r="G61" s="193">
        <f t="shared" si="3"/>
        <v>409.8</v>
      </c>
      <c r="H61" s="190">
        <v>266.916</v>
      </c>
      <c r="I61" s="179"/>
      <c r="J61" s="178">
        <f t="shared" si="4"/>
        <v>0</v>
      </c>
      <c r="K61" s="177"/>
      <c r="L61" s="176">
        <v>266.916</v>
      </c>
      <c r="M61" s="175">
        <f t="shared" si="5"/>
        <v>0</v>
      </c>
    </row>
    <row r="62" spans="1:13" s="35" customFormat="1" ht="12.75" x14ac:dyDescent="0.2">
      <c r="A62" s="31">
        <v>43895</v>
      </c>
      <c r="B62" s="32" t="s">
        <v>48</v>
      </c>
      <c r="C62" s="33" t="s">
        <v>138</v>
      </c>
      <c r="D62" s="34" t="s">
        <v>134</v>
      </c>
      <c r="E62" s="185">
        <v>41.3</v>
      </c>
      <c r="F62" s="180">
        <v>29</v>
      </c>
      <c r="G62" s="193">
        <f t="shared" si="3"/>
        <v>1197.6999999999998</v>
      </c>
      <c r="H62" s="190">
        <v>12.8</v>
      </c>
      <c r="I62" s="179"/>
      <c r="J62" s="178">
        <f t="shared" si="4"/>
        <v>0</v>
      </c>
      <c r="K62" s="177"/>
      <c r="L62" s="176">
        <v>12.8</v>
      </c>
      <c r="M62" s="175">
        <f t="shared" si="5"/>
        <v>0</v>
      </c>
    </row>
    <row r="63" spans="1:13" s="35" customFormat="1" ht="12.75" x14ac:dyDescent="0.2">
      <c r="A63" s="31">
        <v>44544</v>
      </c>
      <c r="B63" s="32" t="s">
        <v>48</v>
      </c>
      <c r="C63" s="33" t="s">
        <v>139</v>
      </c>
      <c r="D63" s="34" t="s">
        <v>135</v>
      </c>
      <c r="E63" s="185">
        <v>193.52</v>
      </c>
      <c r="F63" s="180">
        <v>9</v>
      </c>
      <c r="G63" s="193">
        <f t="shared" si="3"/>
        <v>1741.68</v>
      </c>
      <c r="H63" s="190">
        <v>649</v>
      </c>
      <c r="I63" s="179"/>
      <c r="J63" s="178">
        <f t="shared" si="4"/>
        <v>0</v>
      </c>
      <c r="K63" s="177"/>
      <c r="L63" s="176">
        <v>649</v>
      </c>
      <c r="M63" s="175">
        <f t="shared" si="5"/>
        <v>0</v>
      </c>
    </row>
    <row r="64" spans="1:13" s="35" customFormat="1" ht="12.75" x14ac:dyDescent="0.2">
      <c r="A64" s="31">
        <v>44487</v>
      </c>
      <c r="B64" s="32" t="s">
        <v>26</v>
      </c>
      <c r="C64" s="33" t="s">
        <v>142</v>
      </c>
      <c r="D64" s="34" t="s">
        <v>393</v>
      </c>
      <c r="E64" s="185">
        <v>12.8</v>
      </c>
      <c r="F64" s="180">
        <v>9</v>
      </c>
      <c r="G64" s="193">
        <f t="shared" si="3"/>
        <v>115.2</v>
      </c>
      <c r="H64" s="190">
        <v>111.08</v>
      </c>
      <c r="I64" s="179"/>
      <c r="J64" s="178">
        <f t="shared" si="4"/>
        <v>0</v>
      </c>
      <c r="K64" s="177"/>
      <c r="L64" s="176">
        <v>111.08</v>
      </c>
      <c r="M64" s="175">
        <f t="shared" si="5"/>
        <v>0</v>
      </c>
    </row>
    <row r="65" spans="1:13" s="35" customFormat="1" ht="12.75" x14ac:dyDescent="0.2">
      <c r="A65" s="31">
        <v>44544</v>
      </c>
      <c r="B65" s="32" t="s">
        <v>137</v>
      </c>
      <c r="C65" s="33" t="s">
        <v>146</v>
      </c>
      <c r="D65" s="34" t="s">
        <v>140</v>
      </c>
      <c r="E65" s="185">
        <v>208.61</v>
      </c>
      <c r="F65" s="180">
        <v>97</v>
      </c>
      <c r="G65" s="193">
        <f t="shared" si="3"/>
        <v>20235.170000000002</v>
      </c>
      <c r="H65" s="190">
        <v>944</v>
      </c>
      <c r="I65" s="179"/>
      <c r="J65" s="178">
        <f t="shared" si="4"/>
        <v>0</v>
      </c>
      <c r="K65" s="177"/>
      <c r="L65" s="176">
        <v>944</v>
      </c>
      <c r="M65" s="175">
        <f t="shared" si="5"/>
        <v>0</v>
      </c>
    </row>
    <row r="66" spans="1:13" s="35" customFormat="1" ht="12.75" x14ac:dyDescent="0.2">
      <c r="A66" s="31">
        <v>44487</v>
      </c>
      <c r="B66" s="32" t="s">
        <v>26</v>
      </c>
      <c r="C66" s="33" t="s">
        <v>147</v>
      </c>
      <c r="D66" s="34" t="s">
        <v>141</v>
      </c>
      <c r="E66" s="185">
        <v>195.93</v>
      </c>
      <c r="F66" s="180">
        <v>25</v>
      </c>
      <c r="G66" s="193">
        <f t="shared" si="3"/>
        <v>4898.25</v>
      </c>
      <c r="H66" s="190">
        <v>458.666</v>
      </c>
      <c r="I66" s="179"/>
      <c r="J66" s="178">
        <f t="shared" si="4"/>
        <v>0</v>
      </c>
      <c r="K66" s="177"/>
      <c r="L66" s="176">
        <v>472</v>
      </c>
      <c r="M66" s="175">
        <f t="shared" si="5"/>
        <v>0</v>
      </c>
    </row>
    <row r="67" spans="1:13" s="35" customFormat="1" ht="12.75" x14ac:dyDescent="0.2">
      <c r="A67" s="31">
        <v>44273</v>
      </c>
      <c r="B67" s="32" t="s">
        <v>26</v>
      </c>
      <c r="C67" s="33" t="s">
        <v>149</v>
      </c>
      <c r="D67" s="34" t="s">
        <v>143</v>
      </c>
      <c r="E67" s="185">
        <v>346.92</v>
      </c>
      <c r="F67" s="180">
        <v>3</v>
      </c>
      <c r="G67" s="193">
        <f t="shared" si="3"/>
        <v>1040.76</v>
      </c>
      <c r="H67" s="190">
        <v>489.7</v>
      </c>
      <c r="I67" s="179"/>
      <c r="J67" s="178">
        <f t="shared" si="4"/>
        <v>0</v>
      </c>
      <c r="K67" s="177"/>
      <c r="L67" s="176">
        <v>489.7</v>
      </c>
      <c r="M67" s="175">
        <f t="shared" si="5"/>
        <v>0</v>
      </c>
    </row>
    <row r="68" spans="1:13" s="35" customFormat="1" ht="12.75" x14ac:dyDescent="0.2">
      <c r="A68" s="31">
        <v>44364</v>
      </c>
      <c r="B68" s="32" t="s">
        <v>26</v>
      </c>
      <c r="C68" s="33" t="s">
        <v>151</v>
      </c>
      <c r="D68" s="34" t="s">
        <v>145</v>
      </c>
      <c r="E68" s="185">
        <v>111.08</v>
      </c>
      <c r="F68" s="180">
        <v>10</v>
      </c>
      <c r="G68" s="193">
        <f t="shared" si="3"/>
        <v>1110.8</v>
      </c>
      <c r="H68" s="190">
        <v>168.15</v>
      </c>
      <c r="I68" s="179"/>
      <c r="J68" s="178">
        <f t="shared" si="4"/>
        <v>0</v>
      </c>
      <c r="K68" s="177"/>
      <c r="L68" s="176">
        <v>168.15</v>
      </c>
      <c r="M68" s="175">
        <f t="shared" si="5"/>
        <v>0</v>
      </c>
    </row>
    <row r="69" spans="1:13" s="35" customFormat="1" ht="12.75" x14ac:dyDescent="0.2">
      <c r="A69" s="31">
        <v>44544</v>
      </c>
      <c r="B69" s="32" t="s">
        <v>45</v>
      </c>
      <c r="C69" s="33" t="s">
        <v>152</v>
      </c>
      <c r="D69" s="34" t="s">
        <v>496</v>
      </c>
      <c r="E69" s="185">
        <v>1018.34</v>
      </c>
      <c r="F69" s="180">
        <v>2</v>
      </c>
      <c r="G69" s="193">
        <f t="shared" si="3"/>
        <v>2036.68</v>
      </c>
      <c r="H69" s="190">
        <v>627.76</v>
      </c>
      <c r="I69" s="179"/>
      <c r="J69" s="178">
        <f t="shared" si="4"/>
        <v>0</v>
      </c>
      <c r="K69" s="177"/>
      <c r="L69" s="176">
        <v>627.76</v>
      </c>
      <c r="M69" s="175">
        <f t="shared" si="5"/>
        <v>0</v>
      </c>
    </row>
    <row r="70" spans="1:13" s="35" customFormat="1" ht="12.75" x14ac:dyDescent="0.2">
      <c r="A70" s="31">
        <v>44477</v>
      </c>
      <c r="B70" s="32" t="s">
        <v>45</v>
      </c>
      <c r="C70" s="33" t="s">
        <v>154</v>
      </c>
      <c r="D70" s="34" t="s">
        <v>148</v>
      </c>
      <c r="E70" s="185">
        <v>944</v>
      </c>
      <c r="F70" s="180">
        <v>1</v>
      </c>
      <c r="G70" s="193">
        <f t="shared" si="3"/>
        <v>944</v>
      </c>
      <c r="H70" s="190">
        <v>7.17</v>
      </c>
      <c r="I70" s="179"/>
      <c r="J70" s="178">
        <f t="shared" si="4"/>
        <v>0</v>
      </c>
      <c r="K70" s="177"/>
      <c r="L70" s="176">
        <v>5.83</v>
      </c>
      <c r="M70" s="175">
        <f t="shared" si="5"/>
        <v>0</v>
      </c>
    </row>
    <row r="71" spans="1:13" s="35" customFormat="1" ht="12.75" x14ac:dyDescent="0.2">
      <c r="A71" s="31">
        <v>43895</v>
      </c>
      <c r="B71" s="32" t="s">
        <v>45</v>
      </c>
      <c r="C71" s="33" t="s">
        <v>156</v>
      </c>
      <c r="D71" s="34" t="s">
        <v>150</v>
      </c>
      <c r="E71" s="185">
        <v>472</v>
      </c>
      <c r="F71" s="180">
        <v>3</v>
      </c>
      <c r="G71" s="193">
        <f t="shared" si="3"/>
        <v>1416</v>
      </c>
      <c r="H71" s="190">
        <v>5.17</v>
      </c>
      <c r="I71" s="179"/>
      <c r="J71" s="178">
        <f t="shared" si="4"/>
        <v>0</v>
      </c>
      <c r="K71" s="177"/>
      <c r="L71" s="176">
        <v>5.17</v>
      </c>
      <c r="M71" s="175">
        <f t="shared" si="5"/>
        <v>0</v>
      </c>
    </row>
    <row r="72" spans="1:13" s="35" customFormat="1" ht="12.75" x14ac:dyDescent="0.2">
      <c r="A72" s="31">
        <v>44273</v>
      </c>
      <c r="B72" s="32" t="s">
        <v>45</v>
      </c>
      <c r="C72" s="33" t="s">
        <v>159</v>
      </c>
      <c r="D72" s="34" t="s">
        <v>155</v>
      </c>
      <c r="E72" s="185">
        <v>627.76</v>
      </c>
      <c r="F72" s="180">
        <v>19</v>
      </c>
      <c r="G72" s="193">
        <f t="shared" ref="G72:G103" si="6">E72*F72</f>
        <v>11927.44</v>
      </c>
      <c r="H72" s="190">
        <v>3.75</v>
      </c>
      <c r="I72" s="179"/>
      <c r="J72" s="178">
        <f t="shared" ref="J72:J103" si="7">H72*I72</f>
        <v>0</v>
      </c>
      <c r="K72" s="177"/>
      <c r="L72" s="176">
        <v>3.58</v>
      </c>
      <c r="M72" s="175">
        <f t="shared" ref="M72:M103" si="8">+K72*L72</f>
        <v>0</v>
      </c>
    </row>
    <row r="73" spans="1:13" s="35" customFormat="1" ht="12.75" x14ac:dyDescent="0.2">
      <c r="A73" s="31">
        <v>44544</v>
      </c>
      <c r="B73" s="32" t="s">
        <v>48</v>
      </c>
      <c r="C73" s="33" t="s">
        <v>161</v>
      </c>
      <c r="D73" s="34" t="s">
        <v>495</v>
      </c>
      <c r="E73" s="185">
        <v>5.83</v>
      </c>
      <c r="F73" s="180">
        <v>120</v>
      </c>
      <c r="G73" s="193">
        <f t="shared" si="6"/>
        <v>699.6</v>
      </c>
      <c r="H73" s="190">
        <v>24.78</v>
      </c>
      <c r="I73" s="179"/>
      <c r="J73" s="178">
        <f t="shared" si="7"/>
        <v>0</v>
      </c>
      <c r="K73" s="177"/>
      <c r="L73" s="176">
        <v>24.78</v>
      </c>
      <c r="M73" s="175">
        <f t="shared" si="8"/>
        <v>0</v>
      </c>
    </row>
    <row r="74" spans="1:13" s="35" customFormat="1" ht="12.75" x14ac:dyDescent="0.2">
      <c r="A74" s="31">
        <v>44477</v>
      </c>
      <c r="B74" s="32" t="s">
        <v>48</v>
      </c>
      <c r="C74" s="33" t="s">
        <v>162</v>
      </c>
      <c r="D74" s="34" t="s">
        <v>157</v>
      </c>
      <c r="E74" s="185">
        <v>5.17</v>
      </c>
      <c r="F74" s="180">
        <v>132</v>
      </c>
      <c r="G74" s="193">
        <f t="shared" si="6"/>
        <v>682.43999999999994</v>
      </c>
      <c r="H74" s="190">
        <v>23</v>
      </c>
      <c r="I74" s="179"/>
      <c r="J74" s="178">
        <f t="shared" si="7"/>
        <v>0</v>
      </c>
      <c r="K74" s="177"/>
      <c r="L74" s="176">
        <v>23</v>
      </c>
      <c r="M74" s="175">
        <f t="shared" si="8"/>
        <v>0</v>
      </c>
    </row>
    <row r="75" spans="1:13" s="35" customFormat="1" ht="12.75" x14ac:dyDescent="0.2">
      <c r="A75" s="31">
        <v>44544</v>
      </c>
      <c r="B75" s="32" t="s">
        <v>48</v>
      </c>
      <c r="C75" s="33" t="s">
        <v>163</v>
      </c>
      <c r="D75" s="34" t="s">
        <v>494</v>
      </c>
      <c r="E75" s="185">
        <v>5.83</v>
      </c>
      <c r="F75" s="180">
        <v>120</v>
      </c>
      <c r="G75" s="193">
        <f t="shared" si="6"/>
        <v>699.6</v>
      </c>
      <c r="H75" s="190">
        <v>265</v>
      </c>
      <c r="I75" s="179"/>
      <c r="J75" s="178">
        <f t="shared" si="7"/>
        <v>0</v>
      </c>
      <c r="K75" s="177"/>
      <c r="L75" s="176">
        <v>265</v>
      </c>
      <c r="M75" s="175">
        <f t="shared" si="8"/>
        <v>0</v>
      </c>
    </row>
    <row r="76" spans="1:13" s="35" customFormat="1" ht="12.75" x14ac:dyDescent="0.2">
      <c r="A76" s="31">
        <v>44544</v>
      </c>
      <c r="B76" s="32" t="s">
        <v>48</v>
      </c>
      <c r="C76" s="33" t="s">
        <v>164</v>
      </c>
      <c r="D76" s="34" t="s">
        <v>160</v>
      </c>
      <c r="E76" s="185">
        <v>5.87</v>
      </c>
      <c r="F76" s="180">
        <v>125</v>
      </c>
      <c r="G76" s="193">
        <f t="shared" si="6"/>
        <v>733.75</v>
      </c>
      <c r="H76" s="190">
        <v>542.79999999999995</v>
      </c>
      <c r="I76" s="179"/>
      <c r="J76" s="178">
        <f t="shared" si="7"/>
        <v>0</v>
      </c>
      <c r="K76" s="177"/>
      <c r="L76" s="176">
        <v>542.79999999999995</v>
      </c>
      <c r="M76" s="175">
        <f t="shared" si="8"/>
        <v>0</v>
      </c>
    </row>
    <row r="77" spans="1:13" s="35" customFormat="1" ht="12.75" x14ac:dyDescent="0.2">
      <c r="A77" s="31">
        <v>44544</v>
      </c>
      <c r="B77" s="32" t="s">
        <v>48</v>
      </c>
      <c r="C77" s="33" t="s">
        <v>167</v>
      </c>
      <c r="D77" s="34" t="s">
        <v>493</v>
      </c>
      <c r="E77" s="185">
        <v>3.58</v>
      </c>
      <c r="F77" s="180">
        <v>120</v>
      </c>
      <c r="G77" s="193">
        <f t="shared" si="6"/>
        <v>429.6</v>
      </c>
      <c r="H77" s="190">
        <v>413</v>
      </c>
      <c r="I77" s="179"/>
      <c r="J77" s="178">
        <f t="shared" si="7"/>
        <v>0</v>
      </c>
      <c r="K77" s="177"/>
      <c r="L77" s="176">
        <v>413</v>
      </c>
      <c r="M77" s="175">
        <f t="shared" si="8"/>
        <v>0</v>
      </c>
    </row>
    <row r="78" spans="1:13" s="35" customFormat="1" ht="12.75" x14ac:dyDescent="0.2">
      <c r="A78" s="31">
        <v>44364</v>
      </c>
      <c r="B78" s="32" t="s">
        <v>456</v>
      </c>
      <c r="C78" s="33" t="s">
        <v>169</v>
      </c>
      <c r="D78" s="34" t="s">
        <v>492</v>
      </c>
      <c r="E78" s="185">
        <v>39</v>
      </c>
      <c r="F78" s="180">
        <v>7</v>
      </c>
      <c r="G78" s="193">
        <f t="shared" si="6"/>
        <v>273</v>
      </c>
      <c r="H78" s="190">
        <v>430.7</v>
      </c>
      <c r="I78" s="179"/>
      <c r="J78" s="178">
        <f t="shared" si="7"/>
        <v>0</v>
      </c>
      <c r="K78" s="177"/>
      <c r="L78" s="176">
        <v>430.7</v>
      </c>
      <c r="M78" s="175">
        <f t="shared" si="8"/>
        <v>0</v>
      </c>
    </row>
    <row r="79" spans="1:13" s="35" customFormat="1" ht="12.75" x14ac:dyDescent="0.2">
      <c r="A79" s="31">
        <v>44364</v>
      </c>
      <c r="B79" s="32" t="s">
        <v>456</v>
      </c>
      <c r="C79" s="33" t="s">
        <v>171</v>
      </c>
      <c r="D79" s="34" t="s">
        <v>343</v>
      </c>
      <c r="E79" s="185">
        <v>23</v>
      </c>
      <c r="F79" s="180">
        <v>18</v>
      </c>
      <c r="G79" s="193">
        <f t="shared" si="6"/>
        <v>414</v>
      </c>
      <c r="H79" s="190">
        <v>276.12</v>
      </c>
      <c r="I79" s="179"/>
      <c r="J79" s="178">
        <f t="shared" si="7"/>
        <v>0</v>
      </c>
      <c r="K79" s="177"/>
      <c r="L79" s="176">
        <v>276.12</v>
      </c>
      <c r="M79" s="175">
        <f t="shared" si="8"/>
        <v>0</v>
      </c>
    </row>
    <row r="80" spans="1:13" s="35" customFormat="1" ht="12.75" x14ac:dyDescent="0.2">
      <c r="A80" s="31">
        <v>44477</v>
      </c>
      <c r="B80" s="32" t="s">
        <v>456</v>
      </c>
      <c r="C80" s="33" t="s">
        <v>172</v>
      </c>
      <c r="D80" s="34" t="s">
        <v>165</v>
      </c>
      <c r="E80" s="185">
        <v>265</v>
      </c>
      <c r="F80" s="180">
        <v>12</v>
      </c>
      <c r="G80" s="193">
        <f t="shared" si="6"/>
        <v>3180</v>
      </c>
      <c r="H80" s="190">
        <v>253.7</v>
      </c>
      <c r="I80" s="179"/>
      <c r="J80" s="178">
        <f t="shared" si="7"/>
        <v>0</v>
      </c>
      <c r="K80" s="177"/>
      <c r="L80" s="176">
        <v>253.7</v>
      </c>
      <c r="M80" s="175">
        <f t="shared" si="8"/>
        <v>0</v>
      </c>
    </row>
    <row r="81" spans="1:13" s="35" customFormat="1" ht="12.75" x14ac:dyDescent="0.2">
      <c r="A81" s="31">
        <v>44123</v>
      </c>
      <c r="B81" s="32" t="s">
        <v>26</v>
      </c>
      <c r="C81" s="33" t="s">
        <v>174</v>
      </c>
      <c r="D81" s="34" t="s">
        <v>168</v>
      </c>
      <c r="E81" s="185">
        <v>542.79999999999995</v>
      </c>
      <c r="F81" s="180">
        <v>3</v>
      </c>
      <c r="G81" s="193">
        <f t="shared" si="6"/>
        <v>1628.3999999999999</v>
      </c>
      <c r="H81" s="190">
        <v>498</v>
      </c>
      <c r="I81" s="179"/>
      <c r="J81" s="178">
        <f t="shared" si="7"/>
        <v>0</v>
      </c>
      <c r="K81" s="177"/>
      <c r="L81" s="176">
        <v>498</v>
      </c>
      <c r="M81" s="175">
        <f t="shared" si="8"/>
        <v>0</v>
      </c>
    </row>
    <row r="82" spans="1:13" s="35" customFormat="1" ht="12.75" x14ac:dyDescent="0.2">
      <c r="A82" s="31">
        <v>43895</v>
      </c>
      <c r="B82" s="32" t="s">
        <v>48</v>
      </c>
      <c r="C82" s="33" t="s">
        <v>175</v>
      </c>
      <c r="D82" s="34" t="s">
        <v>170</v>
      </c>
      <c r="E82" s="186">
        <v>11.8</v>
      </c>
      <c r="F82" s="180">
        <v>33</v>
      </c>
      <c r="G82" s="193">
        <f t="shared" si="6"/>
        <v>389.40000000000003</v>
      </c>
      <c r="H82" s="190">
        <v>383.5</v>
      </c>
      <c r="I82" s="179"/>
      <c r="J82" s="178">
        <f t="shared" si="7"/>
        <v>0</v>
      </c>
      <c r="K82" s="177"/>
      <c r="L82" s="176">
        <v>383.5</v>
      </c>
      <c r="M82" s="175">
        <f t="shared" si="8"/>
        <v>0</v>
      </c>
    </row>
    <row r="83" spans="1:13" s="35" customFormat="1" ht="12.75" x14ac:dyDescent="0.2">
      <c r="A83" s="31">
        <v>44503</v>
      </c>
      <c r="B83" s="32" t="s">
        <v>23</v>
      </c>
      <c r="C83" s="33" t="s">
        <v>179</v>
      </c>
      <c r="D83" s="34" t="s">
        <v>176</v>
      </c>
      <c r="E83" s="185">
        <v>300</v>
      </c>
      <c r="F83" s="180">
        <v>1</v>
      </c>
      <c r="G83" s="193">
        <f t="shared" si="6"/>
        <v>300</v>
      </c>
      <c r="H83" s="190">
        <v>5.55</v>
      </c>
      <c r="I83" s="179"/>
      <c r="J83" s="178">
        <f t="shared" si="7"/>
        <v>0</v>
      </c>
      <c r="K83" s="177"/>
      <c r="L83" s="176">
        <v>5.55</v>
      </c>
      <c r="M83" s="175">
        <f t="shared" si="8"/>
        <v>0</v>
      </c>
    </row>
    <row r="84" spans="1:13" s="35" customFormat="1" ht="12.75" x14ac:dyDescent="0.2">
      <c r="A84" s="31">
        <v>43909</v>
      </c>
      <c r="B84" s="32" t="s">
        <v>23</v>
      </c>
      <c r="C84" s="33" t="s">
        <v>180</v>
      </c>
      <c r="D84" s="34" t="s">
        <v>177</v>
      </c>
      <c r="E84" s="185">
        <v>383.5</v>
      </c>
      <c r="F84" s="180">
        <v>1</v>
      </c>
      <c r="G84" s="193">
        <f t="shared" si="6"/>
        <v>383.5</v>
      </c>
      <c r="H84" s="190">
        <v>1939.61</v>
      </c>
      <c r="I84" s="179"/>
      <c r="J84" s="178">
        <f t="shared" si="7"/>
        <v>0</v>
      </c>
      <c r="K84" s="177"/>
      <c r="L84" s="176">
        <v>1939.61</v>
      </c>
      <c r="M84" s="175">
        <f t="shared" si="8"/>
        <v>0</v>
      </c>
    </row>
    <row r="85" spans="1:13" s="35" customFormat="1" ht="12.75" x14ac:dyDescent="0.2">
      <c r="A85" s="31">
        <v>44364</v>
      </c>
      <c r="B85" s="32" t="s">
        <v>456</v>
      </c>
      <c r="C85" s="33" t="s">
        <v>182</v>
      </c>
      <c r="D85" s="34" t="s">
        <v>344</v>
      </c>
      <c r="E85" s="185">
        <v>24.4</v>
      </c>
      <c r="F85" s="180">
        <v>60</v>
      </c>
      <c r="G85" s="193">
        <f t="shared" si="6"/>
        <v>1464</v>
      </c>
      <c r="H85" s="190">
        <v>265.5</v>
      </c>
      <c r="I85" s="179"/>
      <c r="J85" s="178">
        <f t="shared" si="7"/>
        <v>0</v>
      </c>
      <c r="K85" s="177"/>
      <c r="L85" s="176">
        <v>472</v>
      </c>
      <c r="M85" s="175">
        <f t="shared" si="8"/>
        <v>0</v>
      </c>
    </row>
    <row r="86" spans="1:13" s="35" customFormat="1" ht="12.75" x14ac:dyDescent="0.2">
      <c r="A86" s="31">
        <v>44503</v>
      </c>
      <c r="B86" s="32" t="s">
        <v>23</v>
      </c>
      <c r="C86" s="33" t="s">
        <v>184</v>
      </c>
      <c r="D86" s="34" t="s">
        <v>181</v>
      </c>
      <c r="E86" s="185">
        <v>5.55</v>
      </c>
      <c r="F86" s="180">
        <v>86</v>
      </c>
      <c r="G86" s="193">
        <f t="shared" si="6"/>
        <v>477.3</v>
      </c>
      <c r="H86" s="190">
        <v>73.75</v>
      </c>
      <c r="I86" s="179"/>
      <c r="J86" s="178">
        <f t="shared" si="7"/>
        <v>0</v>
      </c>
      <c r="K86" s="177"/>
      <c r="L86" s="176">
        <v>73.75</v>
      </c>
      <c r="M86" s="175">
        <f t="shared" si="8"/>
        <v>0</v>
      </c>
    </row>
    <row r="87" spans="1:13" s="35" customFormat="1" ht="12.75" x14ac:dyDescent="0.2">
      <c r="A87" s="31">
        <v>43909</v>
      </c>
      <c r="B87" s="32" t="s">
        <v>26</v>
      </c>
      <c r="C87" s="33" t="s">
        <v>188</v>
      </c>
      <c r="D87" s="34" t="s">
        <v>183</v>
      </c>
      <c r="E87" s="185">
        <v>88.5</v>
      </c>
      <c r="F87" s="180">
        <v>6</v>
      </c>
      <c r="G87" s="193">
        <f t="shared" si="6"/>
        <v>531</v>
      </c>
      <c r="H87" s="190">
        <v>69.62</v>
      </c>
      <c r="I87" s="179"/>
      <c r="J87" s="178">
        <f t="shared" si="7"/>
        <v>0</v>
      </c>
      <c r="K87" s="177"/>
      <c r="L87" s="176">
        <v>69.62</v>
      </c>
      <c r="M87" s="175">
        <f t="shared" si="8"/>
        <v>0</v>
      </c>
    </row>
    <row r="88" spans="1:13" s="35" customFormat="1" ht="12.75" x14ac:dyDescent="0.2">
      <c r="A88" s="31">
        <v>43594</v>
      </c>
      <c r="B88" s="32" t="s">
        <v>26</v>
      </c>
      <c r="C88" s="33" t="s">
        <v>190</v>
      </c>
      <c r="D88" s="34" t="s">
        <v>185</v>
      </c>
      <c r="E88" s="185">
        <v>73.75</v>
      </c>
      <c r="F88" s="180">
        <v>3</v>
      </c>
      <c r="G88" s="193">
        <f t="shared" si="6"/>
        <v>221.25</v>
      </c>
      <c r="H88" s="190">
        <v>312.7</v>
      </c>
      <c r="I88" s="179"/>
      <c r="J88" s="178">
        <f t="shared" si="7"/>
        <v>0</v>
      </c>
      <c r="K88" s="177"/>
      <c r="L88" s="176">
        <v>312.7</v>
      </c>
      <c r="M88" s="175">
        <f t="shared" si="8"/>
        <v>0</v>
      </c>
    </row>
    <row r="89" spans="1:13" s="35" customFormat="1" ht="12.75" x14ac:dyDescent="0.2">
      <c r="A89" s="31">
        <v>44123</v>
      </c>
      <c r="B89" s="32" t="s">
        <v>456</v>
      </c>
      <c r="C89" s="33" t="s">
        <v>192</v>
      </c>
      <c r="D89" s="34" t="s">
        <v>491</v>
      </c>
      <c r="E89" s="185">
        <v>98.333333300000007</v>
      </c>
      <c r="F89" s="180">
        <v>15</v>
      </c>
      <c r="G89" s="193">
        <f t="shared" si="6"/>
        <v>1474.9999995000001</v>
      </c>
      <c r="H89" s="190">
        <v>800</v>
      </c>
      <c r="I89" s="179"/>
      <c r="J89" s="178">
        <f t="shared" si="7"/>
        <v>0</v>
      </c>
      <c r="K89" s="177"/>
      <c r="L89" s="176">
        <v>800</v>
      </c>
      <c r="M89" s="175">
        <f t="shared" si="8"/>
        <v>0</v>
      </c>
    </row>
    <row r="90" spans="1:13" s="35" customFormat="1" ht="12.75" x14ac:dyDescent="0.2">
      <c r="A90" s="31">
        <v>43663</v>
      </c>
      <c r="B90" s="32" t="s">
        <v>48</v>
      </c>
      <c r="C90" s="33" t="s">
        <v>194</v>
      </c>
      <c r="D90" s="34" t="s">
        <v>189</v>
      </c>
      <c r="E90" s="186">
        <v>39</v>
      </c>
      <c r="F90" s="180">
        <v>2</v>
      </c>
      <c r="G90" s="193">
        <f t="shared" si="6"/>
        <v>78</v>
      </c>
      <c r="H90" s="190">
        <v>1168.2</v>
      </c>
      <c r="I90" s="179"/>
      <c r="J90" s="178">
        <f t="shared" si="7"/>
        <v>0</v>
      </c>
      <c r="K90" s="177"/>
      <c r="L90" s="176">
        <v>1168.2</v>
      </c>
      <c r="M90" s="175">
        <f t="shared" si="8"/>
        <v>0</v>
      </c>
    </row>
    <row r="91" spans="1:13" s="35" customFormat="1" ht="12.75" x14ac:dyDescent="0.2">
      <c r="A91" s="31">
        <v>44123</v>
      </c>
      <c r="B91" s="32" t="s">
        <v>48</v>
      </c>
      <c r="C91" s="33" t="s">
        <v>196</v>
      </c>
      <c r="D91" s="34" t="s">
        <v>191</v>
      </c>
      <c r="E91" s="186">
        <v>200</v>
      </c>
      <c r="F91" s="180">
        <v>2</v>
      </c>
      <c r="G91" s="193">
        <f t="shared" si="6"/>
        <v>400</v>
      </c>
      <c r="H91" s="190">
        <v>47.2</v>
      </c>
      <c r="I91" s="179"/>
      <c r="J91" s="178">
        <f t="shared" si="7"/>
        <v>0</v>
      </c>
      <c r="K91" s="177"/>
      <c r="L91" s="176">
        <v>47.2</v>
      </c>
      <c r="M91" s="175">
        <f t="shared" si="8"/>
        <v>0</v>
      </c>
    </row>
    <row r="92" spans="1:13" s="35" customFormat="1" ht="12.75" x14ac:dyDescent="0.2">
      <c r="A92" s="31">
        <v>44477</v>
      </c>
      <c r="B92" s="32" t="s">
        <v>186</v>
      </c>
      <c r="C92" s="33" t="s">
        <v>198</v>
      </c>
      <c r="D92" s="34" t="s">
        <v>193</v>
      </c>
      <c r="E92" s="186">
        <v>800</v>
      </c>
      <c r="F92" s="180">
        <v>4</v>
      </c>
      <c r="G92" s="193">
        <f t="shared" si="6"/>
        <v>3200</v>
      </c>
      <c r="H92" s="190">
        <v>47.2</v>
      </c>
      <c r="I92" s="179"/>
      <c r="J92" s="178">
        <f t="shared" si="7"/>
        <v>0</v>
      </c>
      <c r="K92" s="177"/>
      <c r="L92" s="176">
        <v>47.2</v>
      </c>
      <c r="M92" s="175">
        <f t="shared" si="8"/>
        <v>0</v>
      </c>
    </row>
    <row r="93" spans="1:13" s="35" customFormat="1" ht="12.75" x14ac:dyDescent="0.2">
      <c r="A93" s="31">
        <v>44544</v>
      </c>
      <c r="B93" s="32" t="s">
        <v>45</v>
      </c>
      <c r="C93" s="33" t="s">
        <v>200</v>
      </c>
      <c r="D93" s="34" t="s">
        <v>195</v>
      </c>
      <c r="E93" s="185">
        <v>354</v>
      </c>
      <c r="F93" s="180">
        <v>6</v>
      </c>
      <c r="G93" s="193">
        <f t="shared" si="6"/>
        <v>2124</v>
      </c>
      <c r="H93" s="190">
        <v>150.57</v>
      </c>
      <c r="I93" s="179"/>
      <c r="J93" s="178">
        <f t="shared" si="7"/>
        <v>0</v>
      </c>
      <c r="K93" s="177"/>
      <c r="L93" s="176">
        <v>150.57</v>
      </c>
      <c r="M93" s="175">
        <f t="shared" si="8"/>
        <v>0</v>
      </c>
    </row>
    <row r="94" spans="1:13" s="35" customFormat="1" ht="13.5" thickBot="1" x14ac:dyDescent="0.25">
      <c r="A94" s="31">
        <v>44487</v>
      </c>
      <c r="B94" s="32" t="s">
        <v>30</v>
      </c>
      <c r="C94" s="33" t="s">
        <v>202</v>
      </c>
      <c r="D94" s="34" t="s">
        <v>197</v>
      </c>
      <c r="E94" s="185">
        <v>47.2</v>
      </c>
      <c r="F94" s="180">
        <v>9</v>
      </c>
      <c r="G94" s="193">
        <f t="shared" si="6"/>
        <v>424.8</v>
      </c>
      <c r="H94" s="190">
        <v>236</v>
      </c>
      <c r="I94" s="179"/>
      <c r="J94" s="178">
        <f t="shared" si="7"/>
        <v>0</v>
      </c>
      <c r="K94" s="177"/>
      <c r="L94" s="176">
        <v>236</v>
      </c>
      <c r="M94" s="175">
        <f t="shared" si="8"/>
        <v>0</v>
      </c>
    </row>
    <row r="95" spans="1:13" s="35" customFormat="1" ht="12.75" x14ac:dyDescent="0.2">
      <c r="A95" s="31">
        <v>44123</v>
      </c>
      <c r="B95" s="32" t="s">
        <v>48</v>
      </c>
      <c r="C95" s="33" t="s">
        <v>204</v>
      </c>
      <c r="D95" s="34" t="s">
        <v>199</v>
      </c>
      <c r="E95" s="186">
        <v>47.2</v>
      </c>
      <c r="F95" s="180">
        <v>2</v>
      </c>
      <c r="G95" s="193">
        <f t="shared" si="6"/>
        <v>94.4</v>
      </c>
      <c r="H95" s="192">
        <v>442.5</v>
      </c>
      <c r="I95" s="181"/>
      <c r="J95" s="178">
        <f t="shared" si="7"/>
        <v>0</v>
      </c>
      <c r="K95" s="177"/>
      <c r="L95" s="176">
        <v>442.5</v>
      </c>
      <c r="M95" s="175">
        <f t="shared" si="8"/>
        <v>0</v>
      </c>
    </row>
    <row r="96" spans="1:13" s="35" customFormat="1" ht="12.75" x14ac:dyDescent="0.2">
      <c r="A96" s="31">
        <v>44477</v>
      </c>
      <c r="B96" s="32" t="s">
        <v>48</v>
      </c>
      <c r="C96" s="33" t="s">
        <v>206</v>
      </c>
      <c r="D96" s="34" t="s">
        <v>201</v>
      </c>
      <c r="E96" s="185">
        <v>60</v>
      </c>
      <c r="F96" s="180">
        <v>6</v>
      </c>
      <c r="G96" s="193">
        <f t="shared" si="6"/>
        <v>360</v>
      </c>
      <c r="H96" s="190">
        <v>23.6</v>
      </c>
      <c r="I96" s="179"/>
      <c r="J96" s="178">
        <f t="shared" si="7"/>
        <v>0</v>
      </c>
      <c r="K96" s="177"/>
      <c r="L96" s="176">
        <v>23.6</v>
      </c>
      <c r="M96" s="175">
        <f t="shared" si="8"/>
        <v>0</v>
      </c>
    </row>
    <row r="97" spans="1:13" s="35" customFormat="1" ht="12.75" x14ac:dyDescent="0.2">
      <c r="A97" s="31">
        <v>43909</v>
      </c>
      <c r="B97" s="32" t="s">
        <v>23</v>
      </c>
      <c r="C97" s="33" t="s">
        <v>208</v>
      </c>
      <c r="D97" s="34" t="s">
        <v>203</v>
      </c>
      <c r="E97" s="185">
        <v>32.5</v>
      </c>
      <c r="F97" s="180">
        <v>4</v>
      </c>
      <c r="G97" s="193">
        <f t="shared" si="6"/>
        <v>130</v>
      </c>
      <c r="H97" s="190">
        <v>26</v>
      </c>
      <c r="I97" s="179"/>
      <c r="J97" s="178">
        <f t="shared" si="7"/>
        <v>0</v>
      </c>
      <c r="K97" s="177"/>
      <c r="L97" s="176">
        <v>26</v>
      </c>
      <c r="M97" s="175">
        <f t="shared" si="8"/>
        <v>0</v>
      </c>
    </row>
    <row r="98" spans="1:13" s="35" customFormat="1" ht="12.75" x14ac:dyDescent="0.2">
      <c r="A98" s="31">
        <v>44544</v>
      </c>
      <c r="B98" s="32" t="s">
        <v>48</v>
      </c>
      <c r="C98" s="33" t="s">
        <v>210</v>
      </c>
      <c r="D98" s="34" t="s">
        <v>205</v>
      </c>
      <c r="E98" s="186">
        <v>9.6199999999999992</v>
      </c>
      <c r="F98" s="180">
        <v>10</v>
      </c>
      <c r="G98" s="193">
        <f t="shared" si="6"/>
        <v>96.199999999999989</v>
      </c>
      <c r="H98" s="190">
        <v>31.2</v>
      </c>
      <c r="I98" s="179"/>
      <c r="J98" s="178">
        <f t="shared" si="7"/>
        <v>0</v>
      </c>
      <c r="K98" s="177"/>
      <c r="L98" s="176">
        <v>31.2</v>
      </c>
      <c r="M98" s="175">
        <f t="shared" si="8"/>
        <v>0</v>
      </c>
    </row>
    <row r="99" spans="1:13" s="35" customFormat="1" ht="12.75" x14ac:dyDescent="0.2">
      <c r="A99" s="31">
        <v>44123</v>
      </c>
      <c r="B99" s="32" t="s">
        <v>48</v>
      </c>
      <c r="C99" s="33" t="s">
        <v>212</v>
      </c>
      <c r="D99" s="34" t="s">
        <v>207</v>
      </c>
      <c r="E99" s="186">
        <v>23.6</v>
      </c>
      <c r="F99" s="180">
        <v>10</v>
      </c>
      <c r="G99" s="193">
        <f t="shared" si="6"/>
        <v>236</v>
      </c>
      <c r="H99" s="190">
        <v>34.9</v>
      </c>
      <c r="I99" s="179"/>
      <c r="J99" s="178">
        <f t="shared" si="7"/>
        <v>0</v>
      </c>
      <c r="K99" s="177"/>
      <c r="L99" s="176">
        <v>34.9</v>
      </c>
      <c r="M99" s="175">
        <f t="shared" si="8"/>
        <v>0</v>
      </c>
    </row>
    <row r="100" spans="1:13" s="35" customFormat="1" ht="12.75" x14ac:dyDescent="0.2">
      <c r="A100" s="31">
        <v>44396</v>
      </c>
      <c r="B100" s="32" t="s">
        <v>45</v>
      </c>
      <c r="C100" s="33" t="s">
        <v>214</v>
      </c>
      <c r="D100" s="36" t="s">
        <v>345</v>
      </c>
      <c r="E100" s="186">
        <v>1001</v>
      </c>
      <c r="F100" s="180">
        <v>2</v>
      </c>
      <c r="G100" s="193">
        <f t="shared" si="6"/>
        <v>2002</v>
      </c>
      <c r="H100" s="190">
        <v>41.42</v>
      </c>
      <c r="I100" s="179"/>
      <c r="J100" s="178">
        <f t="shared" si="7"/>
        <v>0</v>
      </c>
      <c r="K100" s="177"/>
      <c r="L100" s="176">
        <v>44.21</v>
      </c>
      <c r="M100" s="175">
        <f t="shared" si="8"/>
        <v>0</v>
      </c>
    </row>
    <row r="101" spans="1:13" s="35" customFormat="1" ht="12.75" x14ac:dyDescent="0.2">
      <c r="A101" s="31">
        <v>44364</v>
      </c>
      <c r="B101" s="32" t="s">
        <v>48</v>
      </c>
      <c r="C101" s="33" t="s">
        <v>216</v>
      </c>
      <c r="D101" s="34" t="s">
        <v>209</v>
      </c>
      <c r="E101" s="186">
        <v>26</v>
      </c>
      <c r="F101" s="180">
        <v>4</v>
      </c>
      <c r="G101" s="193">
        <f t="shared" si="6"/>
        <v>104</v>
      </c>
      <c r="H101" s="190">
        <v>44</v>
      </c>
      <c r="I101" s="179"/>
      <c r="J101" s="178">
        <f t="shared" si="7"/>
        <v>0</v>
      </c>
      <c r="K101" s="177"/>
      <c r="L101" s="176">
        <v>44</v>
      </c>
      <c r="M101" s="175">
        <f t="shared" si="8"/>
        <v>0</v>
      </c>
    </row>
    <row r="102" spans="1:13" s="35" customFormat="1" ht="12.75" x14ac:dyDescent="0.2">
      <c r="A102" s="31">
        <v>43663</v>
      </c>
      <c r="B102" s="32" t="s">
        <v>48</v>
      </c>
      <c r="C102" s="33" t="s">
        <v>219</v>
      </c>
      <c r="D102" s="34" t="s">
        <v>211</v>
      </c>
      <c r="E102" s="186">
        <v>31.2</v>
      </c>
      <c r="F102" s="180">
        <v>20</v>
      </c>
      <c r="G102" s="193">
        <f t="shared" si="6"/>
        <v>624</v>
      </c>
      <c r="H102" s="190">
        <v>5310</v>
      </c>
      <c r="I102" s="179"/>
      <c r="J102" s="178">
        <f t="shared" si="7"/>
        <v>0</v>
      </c>
      <c r="K102" s="177"/>
      <c r="L102" s="176">
        <v>5310</v>
      </c>
      <c r="M102" s="175">
        <f t="shared" si="8"/>
        <v>0</v>
      </c>
    </row>
    <row r="103" spans="1:13" s="35" customFormat="1" ht="12.75" x14ac:dyDescent="0.2">
      <c r="A103" s="31">
        <v>43622</v>
      </c>
      <c r="B103" s="32" t="s">
        <v>144</v>
      </c>
      <c r="C103" s="33" t="s">
        <v>220</v>
      </c>
      <c r="D103" s="34" t="s">
        <v>213</v>
      </c>
      <c r="E103" s="185">
        <v>348.1</v>
      </c>
      <c r="F103" s="180">
        <v>1</v>
      </c>
      <c r="G103" s="193">
        <f t="shared" si="6"/>
        <v>348.1</v>
      </c>
      <c r="H103" s="190">
        <v>295</v>
      </c>
      <c r="I103" s="179"/>
      <c r="J103" s="178">
        <f t="shared" si="7"/>
        <v>0</v>
      </c>
      <c r="K103" s="177"/>
      <c r="L103" s="176">
        <v>230.1</v>
      </c>
      <c r="M103" s="175">
        <f t="shared" si="8"/>
        <v>0</v>
      </c>
    </row>
    <row r="104" spans="1:13" s="35" customFormat="1" ht="12.75" x14ac:dyDescent="0.2">
      <c r="A104" s="31">
        <v>44503</v>
      </c>
      <c r="B104" s="32" t="s">
        <v>23</v>
      </c>
      <c r="C104" s="33" t="s">
        <v>221</v>
      </c>
      <c r="D104" s="34" t="s">
        <v>215</v>
      </c>
      <c r="E104" s="185">
        <v>34.9</v>
      </c>
      <c r="F104" s="180">
        <v>100</v>
      </c>
      <c r="G104" s="193">
        <f t="shared" ref="G104:G135" si="9">E104*F104</f>
        <v>3490</v>
      </c>
      <c r="H104" s="190">
        <v>13</v>
      </c>
      <c r="I104" s="179"/>
      <c r="J104" s="178">
        <f t="shared" ref="J104:J135" si="10">H104*I104</f>
        <v>0</v>
      </c>
      <c r="K104" s="177"/>
      <c r="L104" s="176">
        <v>13</v>
      </c>
      <c r="M104" s="175">
        <f t="shared" ref="M104:M135" si="11">+K104*L104</f>
        <v>0</v>
      </c>
    </row>
    <row r="105" spans="1:13" s="35" customFormat="1" ht="12.75" x14ac:dyDescent="0.2">
      <c r="A105" s="31">
        <v>44543</v>
      </c>
      <c r="B105" s="32" t="s">
        <v>456</v>
      </c>
      <c r="C105" s="33" t="s">
        <v>222</v>
      </c>
      <c r="D105" s="34" t="s">
        <v>217</v>
      </c>
      <c r="E105" s="186">
        <v>44.21</v>
      </c>
      <c r="F105" s="180">
        <v>744</v>
      </c>
      <c r="G105" s="193">
        <f t="shared" si="9"/>
        <v>32892.239999999998</v>
      </c>
      <c r="H105" s="190">
        <v>737.5</v>
      </c>
      <c r="I105" s="179"/>
      <c r="J105" s="178">
        <f t="shared" si="10"/>
        <v>0</v>
      </c>
      <c r="K105" s="177"/>
      <c r="L105" s="176">
        <v>737.5</v>
      </c>
      <c r="M105" s="175">
        <f t="shared" si="11"/>
        <v>0</v>
      </c>
    </row>
    <row r="106" spans="1:13" s="35" customFormat="1" ht="12.75" x14ac:dyDescent="0.2">
      <c r="A106" s="31">
        <v>44543</v>
      </c>
      <c r="B106" s="32" t="s">
        <v>26</v>
      </c>
      <c r="C106" s="33" t="s">
        <v>224</v>
      </c>
      <c r="D106" s="34" t="s">
        <v>490</v>
      </c>
      <c r="E106" s="185">
        <v>230.1</v>
      </c>
      <c r="F106" s="180">
        <v>6</v>
      </c>
      <c r="G106" s="193">
        <f t="shared" si="9"/>
        <v>1380.6</v>
      </c>
      <c r="H106" s="190">
        <v>2.66</v>
      </c>
      <c r="I106" s="179"/>
      <c r="J106" s="178">
        <f t="shared" si="10"/>
        <v>0</v>
      </c>
      <c r="K106" s="177"/>
      <c r="L106" s="176">
        <v>2.66</v>
      </c>
      <c r="M106" s="175">
        <f t="shared" si="11"/>
        <v>0</v>
      </c>
    </row>
    <row r="107" spans="1:13" s="35" customFormat="1" ht="12.75" x14ac:dyDescent="0.2">
      <c r="A107" s="31">
        <v>43909</v>
      </c>
      <c r="B107" s="32" t="s">
        <v>23</v>
      </c>
      <c r="C107" s="33" t="s">
        <v>225</v>
      </c>
      <c r="D107" s="34" t="s">
        <v>223</v>
      </c>
      <c r="E107" s="185">
        <v>13</v>
      </c>
      <c r="F107" s="180">
        <v>150</v>
      </c>
      <c r="G107" s="193">
        <f t="shared" si="9"/>
        <v>1950</v>
      </c>
      <c r="H107" s="190">
        <v>1</v>
      </c>
      <c r="I107" s="179"/>
      <c r="J107" s="178">
        <f t="shared" si="10"/>
        <v>0</v>
      </c>
      <c r="K107" s="177"/>
      <c r="L107" s="176">
        <v>1</v>
      </c>
      <c r="M107" s="175">
        <f t="shared" si="11"/>
        <v>0</v>
      </c>
    </row>
    <row r="108" spans="1:13" s="35" customFormat="1" ht="12.75" x14ac:dyDescent="0.2">
      <c r="A108" s="31">
        <v>44487</v>
      </c>
      <c r="B108" s="37" t="s">
        <v>30</v>
      </c>
      <c r="C108" s="33" t="s">
        <v>231</v>
      </c>
      <c r="D108" s="38" t="s">
        <v>227</v>
      </c>
      <c r="E108" s="186">
        <v>233.64</v>
      </c>
      <c r="F108" s="180">
        <v>16</v>
      </c>
      <c r="G108" s="193">
        <f t="shared" si="9"/>
        <v>3738.24</v>
      </c>
      <c r="H108" s="190">
        <v>649</v>
      </c>
      <c r="I108" s="179"/>
      <c r="J108" s="178">
        <f t="shared" si="10"/>
        <v>0</v>
      </c>
      <c r="K108" s="177"/>
      <c r="L108" s="176">
        <v>649</v>
      </c>
      <c r="M108" s="175">
        <f t="shared" si="11"/>
        <v>0</v>
      </c>
    </row>
    <row r="109" spans="1:13" s="35" customFormat="1" ht="12.75" x14ac:dyDescent="0.2">
      <c r="A109" s="31">
        <v>44487</v>
      </c>
      <c r="B109" s="32" t="s">
        <v>30</v>
      </c>
      <c r="C109" s="33" t="s">
        <v>233</v>
      </c>
      <c r="D109" s="34" t="s">
        <v>229</v>
      </c>
      <c r="E109" s="185">
        <v>35.4</v>
      </c>
      <c r="F109" s="180">
        <v>15</v>
      </c>
      <c r="G109" s="193">
        <f t="shared" si="9"/>
        <v>531</v>
      </c>
      <c r="H109" s="190">
        <v>694.97280000000001</v>
      </c>
      <c r="I109" s="179"/>
      <c r="J109" s="178">
        <f t="shared" si="10"/>
        <v>0</v>
      </c>
      <c r="K109" s="177"/>
      <c r="L109" s="176">
        <v>694.97280000000001</v>
      </c>
      <c r="M109" s="175">
        <f t="shared" si="11"/>
        <v>0</v>
      </c>
    </row>
    <row r="110" spans="1:13" s="35" customFormat="1" ht="12.75" x14ac:dyDescent="0.2">
      <c r="A110" s="31">
        <v>44503</v>
      </c>
      <c r="B110" s="32" t="s">
        <v>23</v>
      </c>
      <c r="C110" s="33" t="s">
        <v>236</v>
      </c>
      <c r="D110" s="34" t="s">
        <v>230</v>
      </c>
      <c r="E110" s="185">
        <v>538.29999999999995</v>
      </c>
      <c r="F110" s="180">
        <v>1</v>
      </c>
      <c r="G110" s="193">
        <f t="shared" si="9"/>
        <v>538.29999999999995</v>
      </c>
      <c r="H110" s="190">
        <v>694.99639999999999</v>
      </c>
      <c r="I110" s="179"/>
      <c r="J110" s="178">
        <f t="shared" si="10"/>
        <v>0</v>
      </c>
      <c r="K110" s="177"/>
      <c r="L110" s="176">
        <v>694.99639999999999</v>
      </c>
      <c r="M110" s="175">
        <f t="shared" si="11"/>
        <v>0</v>
      </c>
    </row>
    <row r="111" spans="1:13" s="35" customFormat="1" ht="12.75" x14ac:dyDescent="0.2">
      <c r="A111" s="31">
        <v>44477</v>
      </c>
      <c r="B111" s="32" t="s">
        <v>48</v>
      </c>
      <c r="C111" s="33" t="s">
        <v>238</v>
      </c>
      <c r="D111" s="34" t="s">
        <v>394</v>
      </c>
      <c r="E111" s="185">
        <v>36</v>
      </c>
      <c r="F111" s="180">
        <v>7</v>
      </c>
      <c r="G111" s="193">
        <f t="shared" si="9"/>
        <v>252</v>
      </c>
      <c r="H111" s="190">
        <v>495</v>
      </c>
      <c r="I111" s="179"/>
      <c r="J111" s="178">
        <f t="shared" si="10"/>
        <v>0</v>
      </c>
      <c r="K111" s="177"/>
      <c r="L111" s="176">
        <v>495</v>
      </c>
      <c r="M111" s="175">
        <f t="shared" si="11"/>
        <v>0</v>
      </c>
    </row>
    <row r="112" spans="1:13" s="35" customFormat="1" ht="12.75" x14ac:dyDescent="0.2">
      <c r="A112" s="31" t="s">
        <v>226</v>
      </c>
      <c r="B112" s="32" t="s">
        <v>48</v>
      </c>
      <c r="C112" s="33" t="s">
        <v>240</v>
      </c>
      <c r="D112" s="34" t="s">
        <v>234</v>
      </c>
      <c r="E112" s="185">
        <v>694.97280000000001</v>
      </c>
      <c r="F112" s="180">
        <v>3</v>
      </c>
      <c r="G112" s="193">
        <f t="shared" si="9"/>
        <v>2084.9184</v>
      </c>
      <c r="H112" s="190">
        <v>207.77794</v>
      </c>
      <c r="I112" s="179"/>
      <c r="J112" s="178">
        <f t="shared" si="10"/>
        <v>0</v>
      </c>
      <c r="K112" s="177"/>
      <c r="L112" s="176">
        <v>207.77794</v>
      </c>
      <c r="M112" s="175">
        <f t="shared" si="11"/>
        <v>0</v>
      </c>
    </row>
    <row r="113" spans="1:13" s="35" customFormat="1" ht="12.75" x14ac:dyDescent="0.2">
      <c r="A113" s="31" t="s">
        <v>226</v>
      </c>
      <c r="B113" s="32" t="s">
        <v>48</v>
      </c>
      <c r="C113" s="33" t="s">
        <v>244</v>
      </c>
      <c r="D113" s="34" t="s">
        <v>239</v>
      </c>
      <c r="E113" s="185">
        <v>694.99639999999999</v>
      </c>
      <c r="F113" s="180">
        <v>2</v>
      </c>
      <c r="G113" s="193">
        <f t="shared" si="9"/>
        <v>1389.9928</v>
      </c>
      <c r="H113" s="190">
        <v>249.65849999999998</v>
      </c>
      <c r="I113" s="179"/>
      <c r="J113" s="178">
        <f t="shared" si="10"/>
        <v>0</v>
      </c>
      <c r="K113" s="177"/>
      <c r="L113" s="176">
        <v>249.65849999999998</v>
      </c>
      <c r="M113" s="175">
        <f t="shared" si="11"/>
        <v>0</v>
      </c>
    </row>
    <row r="114" spans="1:13" s="35" customFormat="1" ht="12.75" x14ac:dyDescent="0.2">
      <c r="A114" s="31" t="s">
        <v>226</v>
      </c>
      <c r="B114" s="32" t="s">
        <v>48</v>
      </c>
      <c r="C114" s="33" t="s">
        <v>246</v>
      </c>
      <c r="D114" s="34" t="s">
        <v>241</v>
      </c>
      <c r="E114" s="185">
        <v>22</v>
      </c>
      <c r="F114" s="180">
        <v>7</v>
      </c>
      <c r="G114" s="193">
        <f t="shared" si="9"/>
        <v>154</v>
      </c>
      <c r="H114" s="190">
        <v>4012</v>
      </c>
      <c r="I114" s="179"/>
      <c r="J114" s="178">
        <f t="shared" si="10"/>
        <v>0</v>
      </c>
      <c r="K114" s="177"/>
      <c r="L114" s="176">
        <v>4012</v>
      </c>
      <c r="M114" s="175">
        <f t="shared" si="11"/>
        <v>0</v>
      </c>
    </row>
    <row r="115" spans="1:13" s="35" customFormat="1" ht="12.75" x14ac:dyDescent="0.2">
      <c r="A115" s="31">
        <v>43895</v>
      </c>
      <c r="B115" s="32" t="s">
        <v>26</v>
      </c>
      <c r="C115" s="33" t="s">
        <v>247</v>
      </c>
      <c r="D115" s="34" t="s">
        <v>242</v>
      </c>
      <c r="E115" s="185">
        <v>207.77794</v>
      </c>
      <c r="F115" s="180">
        <v>8</v>
      </c>
      <c r="G115" s="193">
        <f t="shared" si="9"/>
        <v>1662.22352</v>
      </c>
      <c r="H115" s="190">
        <v>1895.2529999999999</v>
      </c>
      <c r="I115" s="179"/>
      <c r="J115" s="178">
        <f t="shared" si="10"/>
        <v>0</v>
      </c>
      <c r="K115" s="177"/>
      <c r="L115" s="176">
        <v>1895.2529999999999</v>
      </c>
      <c r="M115" s="175">
        <f t="shared" si="11"/>
        <v>0</v>
      </c>
    </row>
    <row r="116" spans="1:13" s="35" customFormat="1" ht="12.75" x14ac:dyDescent="0.2">
      <c r="A116" s="31">
        <v>44273</v>
      </c>
      <c r="B116" s="32" t="s">
        <v>232</v>
      </c>
      <c r="C116" s="33" t="s">
        <v>248</v>
      </c>
      <c r="D116" s="34" t="s">
        <v>243</v>
      </c>
      <c r="E116" s="185">
        <v>38.840000000000003</v>
      </c>
      <c r="F116" s="180">
        <v>4</v>
      </c>
      <c r="G116" s="193">
        <f t="shared" si="9"/>
        <v>155.36000000000001</v>
      </c>
      <c r="H116" s="190">
        <v>4369.63</v>
      </c>
      <c r="I116" s="179"/>
      <c r="J116" s="178">
        <f t="shared" si="10"/>
        <v>0</v>
      </c>
      <c r="K116" s="177"/>
      <c r="L116" s="176">
        <v>4369.63</v>
      </c>
      <c r="M116" s="175">
        <f t="shared" si="11"/>
        <v>0</v>
      </c>
    </row>
    <row r="117" spans="1:13" s="35" customFormat="1" ht="12.75" x14ac:dyDescent="0.2">
      <c r="A117" s="31">
        <v>43909</v>
      </c>
      <c r="B117" s="32" t="s">
        <v>23</v>
      </c>
      <c r="C117" s="33" t="s">
        <v>250</v>
      </c>
      <c r="D117" s="34" t="s">
        <v>245</v>
      </c>
      <c r="E117" s="185">
        <v>9.31</v>
      </c>
      <c r="F117" s="180">
        <v>28</v>
      </c>
      <c r="G117" s="193">
        <f t="shared" si="9"/>
        <v>260.68</v>
      </c>
      <c r="H117" s="190">
        <v>4369.63</v>
      </c>
      <c r="I117" s="179"/>
      <c r="J117" s="178">
        <f t="shared" si="10"/>
        <v>0</v>
      </c>
      <c r="K117" s="177"/>
      <c r="L117" s="176">
        <v>4369.63</v>
      </c>
      <c r="M117" s="175">
        <f t="shared" si="11"/>
        <v>0</v>
      </c>
    </row>
    <row r="118" spans="1:13" s="35" customFormat="1" ht="12.75" x14ac:dyDescent="0.2">
      <c r="A118" s="31" t="s">
        <v>226</v>
      </c>
      <c r="B118" s="32" t="s">
        <v>48</v>
      </c>
      <c r="C118" s="33" t="s">
        <v>253</v>
      </c>
      <c r="D118" s="34" t="s">
        <v>420</v>
      </c>
      <c r="E118" s="185">
        <v>850.24480000000005</v>
      </c>
      <c r="F118" s="180">
        <v>1</v>
      </c>
      <c r="G118" s="193">
        <f t="shared" si="9"/>
        <v>850.24480000000005</v>
      </c>
      <c r="H118" s="190">
        <v>949.995</v>
      </c>
      <c r="I118" s="179"/>
      <c r="J118" s="178">
        <f t="shared" si="10"/>
        <v>0</v>
      </c>
      <c r="K118" s="177"/>
      <c r="L118" s="176">
        <v>949.995</v>
      </c>
      <c r="M118" s="175">
        <f t="shared" si="11"/>
        <v>0</v>
      </c>
    </row>
    <row r="119" spans="1:13" s="35" customFormat="1" ht="12.75" x14ac:dyDescent="0.2">
      <c r="A119" s="31">
        <v>44491</v>
      </c>
      <c r="B119" s="32" t="s">
        <v>48</v>
      </c>
      <c r="C119" s="33" t="s">
        <v>255</v>
      </c>
      <c r="D119" s="34" t="s">
        <v>395</v>
      </c>
      <c r="E119" s="185">
        <v>4012</v>
      </c>
      <c r="F119" s="180">
        <v>1</v>
      </c>
      <c r="G119" s="193">
        <f t="shared" si="9"/>
        <v>4012</v>
      </c>
      <c r="H119" s="190">
        <v>3536</v>
      </c>
      <c r="I119" s="179"/>
      <c r="J119" s="178">
        <f t="shared" si="10"/>
        <v>0</v>
      </c>
      <c r="K119" s="177"/>
      <c r="L119" s="176">
        <v>3536</v>
      </c>
      <c r="M119" s="175">
        <f t="shared" si="11"/>
        <v>0</v>
      </c>
    </row>
    <row r="120" spans="1:13" s="35" customFormat="1" ht="12.75" x14ac:dyDescent="0.2">
      <c r="A120" s="31" t="s">
        <v>226</v>
      </c>
      <c r="B120" s="40" t="s">
        <v>48</v>
      </c>
      <c r="C120" s="33" t="s">
        <v>257</v>
      </c>
      <c r="D120" s="34" t="s">
        <v>249</v>
      </c>
      <c r="E120" s="185">
        <v>1895.2529999999999</v>
      </c>
      <c r="F120" s="180">
        <v>3</v>
      </c>
      <c r="G120" s="193">
        <f t="shared" si="9"/>
        <v>5685.759</v>
      </c>
      <c r="H120" s="190">
        <v>2584</v>
      </c>
      <c r="I120" s="179"/>
      <c r="J120" s="178">
        <f t="shared" si="10"/>
        <v>0</v>
      </c>
      <c r="K120" s="177"/>
      <c r="L120" s="176">
        <v>2584</v>
      </c>
      <c r="M120" s="175">
        <f t="shared" si="11"/>
        <v>0</v>
      </c>
    </row>
    <row r="121" spans="1:13" s="35" customFormat="1" ht="12.75" x14ac:dyDescent="0.2">
      <c r="A121" s="31">
        <v>44491</v>
      </c>
      <c r="B121" s="32" t="s">
        <v>48</v>
      </c>
      <c r="C121" s="33" t="s">
        <v>258</v>
      </c>
      <c r="D121" s="34" t="s">
        <v>251</v>
      </c>
      <c r="E121" s="185">
        <v>4369.63</v>
      </c>
      <c r="F121" s="180">
        <v>2</v>
      </c>
      <c r="G121" s="193">
        <f t="shared" si="9"/>
        <v>8739.26</v>
      </c>
      <c r="H121" s="190">
        <v>85.06</v>
      </c>
      <c r="I121" s="179"/>
      <c r="J121" s="178">
        <f t="shared" si="10"/>
        <v>0</v>
      </c>
      <c r="K121" s="177"/>
      <c r="L121" s="176">
        <v>85.06</v>
      </c>
      <c r="M121" s="175">
        <f t="shared" si="11"/>
        <v>0</v>
      </c>
    </row>
    <row r="122" spans="1:13" s="35" customFormat="1" ht="12.75" x14ac:dyDescent="0.2">
      <c r="A122" s="31">
        <v>44491</v>
      </c>
      <c r="B122" s="32" t="s">
        <v>48</v>
      </c>
      <c r="C122" s="33" t="s">
        <v>259</v>
      </c>
      <c r="D122" s="34" t="s">
        <v>252</v>
      </c>
      <c r="E122" s="185">
        <v>4369.63</v>
      </c>
      <c r="F122" s="180">
        <v>2</v>
      </c>
      <c r="G122" s="193">
        <f t="shared" si="9"/>
        <v>8739.26</v>
      </c>
      <c r="H122" s="190">
        <v>92.16</v>
      </c>
      <c r="I122" s="179"/>
      <c r="J122" s="178">
        <f t="shared" si="10"/>
        <v>0</v>
      </c>
      <c r="K122" s="177"/>
      <c r="L122" s="176">
        <v>106.69</v>
      </c>
      <c r="M122" s="175">
        <f t="shared" si="11"/>
        <v>0</v>
      </c>
    </row>
    <row r="123" spans="1:13" s="35" customFormat="1" ht="12.75" x14ac:dyDescent="0.2">
      <c r="A123" s="31">
        <v>44491</v>
      </c>
      <c r="B123" s="32" t="s">
        <v>48</v>
      </c>
      <c r="C123" s="33" t="s">
        <v>260</v>
      </c>
      <c r="D123" s="34" t="s">
        <v>254</v>
      </c>
      <c r="E123" s="185">
        <v>4369.63</v>
      </c>
      <c r="F123" s="180">
        <v>2</v>
      </c>
      <c r="G123" s="193">
        <f t="shared" si="9"/>
        <v>8739.26</v>
      </c>
      <c r="H123" s="190">
        <v>81.900000000000006</v>
      </c>
      <c r="I123" s="179"/>
      <c r="J123" s="178">
        <f t="shared" si="10"/>
        <v>0</v>
      </c>
      <c r="K123" s="177"/>
      <c r="L123" s="176">
        <v>81.900000000000006</v>
      </c>
      <c r="M123" s="175">
        <f t="shared" si="11"/>
        <v>0</v>
      </c>
    </row>
    <row r="124" spans="1:13" s="35" customFormat="1" ht="12.75" x14ac:dyDescent="0.2">
      <c r="A124" s="31" t="s">
        <v>226</v>
      </c>
      <c r="B124" s="32" t="s">
        <v>48</v>
      </c>
      <c r="C124" s="33" t="s">
        <v>262</v>
      </c>
      <c r="D124" s="34" t="s">
        <v>256</v>
      </c>
      <c r="E124" s="186">
        <v>949.995</v>
      </c>
      <c r="F124" s="180">
        <v>3</v>
      </c>
      <c r="G124" s="193">
        <f t="shared" si="9"/>
        <v>2849.9850000000001</v>
      </c>
      <c r="H124" s="190">
        <v>115.396</v>
      </c>
      <c r="I124" s="179"/>
      <c r="J124" s="178">
        <f t="shared" si="10"/>
        <v>0</v>
      </c>
      <c r="K124" s="177"/>
      <c r="L124" s="176">
        <v>115.396</v>
      </c>
      <c r="M124" s="175">
        <f t="shared" si="11"/>
        <v>0</v>
      </c>
    </row>
    <row r="125" spans="1:13" s="35" customFormat="1" ht="12.75" x14ac:dyDescent="0.2">
      <c r="A125" s="31">
        <v>44396</v>
      </c>
      <c r="B125" s="32" t="s">
        <v>45</v>
      </c>
      <c r="C125" s="33" t="s">
        <v>264</v>
      </c>
      <c r="D125" s="34" t="s">
        <v>346</v>
      </c>
      <c r="E125" s="187">
        <v>3536</v>
      </c>
      <c r="F125" s="180">
        <v>1</v>
      </c>
      <c r="G125" s="193">
        <f t="shared" si="9"/>
        <v>3536</v>
      </c>
      <c r="H125" s="190">
        <v>1090</v>
      </c>
      <c r="I125" s="179"/>
      <c r="J125" s="178">
        <f t="shared" si="10"/>
        <v>0</v>
      </c>
      <c r="K125" s="177"/>
      <c r="L125" s="176">
        <v>1090</v>
      </c>
      <c r="M125" s="175">
        <f t="shared" si="11"/>
        <v>0</v>
      </c>
    </row>
    <row r="126" spans="1:13" s="35" customFormat="1" ht="12.75" x14ac:dyDescent="0.2">
      <c r="A126" s="31">
        <v>44396</v>
      </c>
      <c r="B126" s="32" t="s">
        <v>45</v>
      </c>
      <c r="C126" s="33" t="s">
        <v>265</v>
      </c>
      <c r="D126" s="36" t="s">
        <v>347</v>
      </c>
      <c r="E126" s="186">
        <v>2584</v>
      </c>
      <c r="F126" s="180">
        <v>1</v>
      </c>
      <c r="G126" s="193">
        <f t="shared" si="9"/>
        <v>2584</v>
      </c>
      <c r="H126" s="190">
        <v>39</v>
      </c>
      <c r="I126" s="179"/>
      <c r="J126" s="178">
        <f t="shared" si="10"/>
        <v>0</v>
      </c>
      <c r="K126" s="177"/>
      <c r="L126" s="176">
        <v>39</v>
      </c>
      <c r="M126" s="175">
        <f t="shared" si="11"/>
        <v>0</v>
      </c>
    </row>
    <row r="127" spans="1:13" s="35" customFormat="1" ht="12.75" x14ac:dyDescent="0.2">
      <c r="A127" s="31">
        <v>43909</v>
      </c>
      <c r="B127" s="32" t="s">
        <v>23</v>
      </c>
      <c r="C127" s="33" t="s">
        <v>266</v>
      </c>
      <c r="D127" s="34" t="s">
        <v>263</v>
      </c>
      <c r="E127" s="185">
        <v>81.900000000000006</v>
      </c>
      <c r="F127" s="180">
        <v>2</v>
      </c>
      <c r="G127" s="193">
        <f t="shared" si="9"/>
        <v>163.80000000000001</v>
      </c>
      <c r="H127" s="190">
        <v>525</v>
      </c>
      <c r="I127" s="179"/>
      <c r="J127" s="178">
        <f t="shared" si="10"/>
        <v>0</v>
      </c>
      <c r="K127" s="177"/>
      <c r="L127" s="176">
        <v>525</v>
      </c>
      <c r="M127" s="175">
        <f t="shared" si="11"/>
        <v>0</v>
      </c>
    </row>
    <row r="128" spans="1:13" s="35" customFormat="1" ht="12.75" x14ac:dyDescent="0.2">
      <c r="A128" s="31"/>
      <c r="B128" s="32" t="s">
        <v>26</v>
      </c>
      <c r="C128" s="33" t="s">
        <v>268</v>
      </c>
      <c r="D128" s="34" t="s">
        <v>489</v>
      </c>
      <c r="E128" s="185">
        <v>531</v>
      </c>
      <c r="F128" s="180">
        <v>4</v>
      </c>
      <c r="G128" s="193">
        <f t="shared" si="9"/>
        <v>2124</v>
      </c>
      <c r="H128" s="190">
        <v>24</v>
      </c>
      <c r="I128" s="179"/>
      <c r="J128" s="178">
        <f t="shared" si="10"/>
        <v>0</v>
      </c>
      <c r="K128" s="177"/>
      <c r="L128" s="176">
        <v>24</v>
      </c>
      <c r="M128" s="175">
        <f t="shared" si="11"/>
        <v>0</v>
      </c>
    </row>
    <row r="129" spans="1:13" s="35" customFormat="1" ht="12.75" x14ac:dyDescent="0.2">
      <c r="A129" s="31">
        <v>44265</v>
      </c>
      <c r="B129" s="32" t="s">
        <v>48</v>
      </c>
      <c r="C129" s="33" t="s">
        <v>269</v>
      </c>
      <c r="D129" s="34" t="s">
        <v>69</v>
      </c>
      <c r="E129" s="186">
        <v>525</v>
      </c>
      <c r="F129" s="180">
        <v>6</v>
      </c>
      <c r="G129" s="193">
        <f t="shared" si="9"/>
        <v>3150</v>
      </c>
      <c r="H129" s="190">
        <v>275</v>
      </c>
      <c r="I129" s="179"/>
      <c r="J129" s="178">
        <f t="shared" si="10"/>
        <v>0</v>
      </c>
      <c r="K129" s="177"/>
      <c r="L129" s="176">
        <v>275</v>
      </c>
      <c r="M129" s="175">
        <f t="shared" si="11"/>
        <v>0</v>
      </c>
    </row>
    <row r="130" spans="1:13" s="35" customFormat="1" ht="12.75" x14ac:dyDescent="0.2">
      <c r="A130" s="31">
        <v>44477</v>
      </c>
      <c r="B130" s="32" t="s">
        <v>48</v>
      </c>
      <c r="C130" s="33" t="s">
        <v>270</v>
      </c>
      <c r="D130" s="34" t="s">
        <v>267</v>
      </c>
      <c r="E130" s="186">
        <v>3.75</v>
      </c>
      <c r="F130" s="180">
        <v>79</v>
      </c>
      <c r="G130" s="193">
        <f t="shared" si="9"/>
        <v>296.25</v>
      </c>
      <c r="H130" s="190">
        <v>6200</v>
      </c>
      <c r="I130" s="179"/>
      <c r="J130" s="178">
        <f t="shared" si="10"/>
        <v>0</v>
      </c>
      <c r="K130" s="177"/>
      <c r="L130" s="176">
        <v>6200</v>
      </c>
      <c r="M130" s="175">
        <f t="shared" si="11"/>
        <v>0</v>
      </c>
    </row>
    <row r="131" spans="1:13" s="35" customFormat="1" ht="12.75" x14ac:dyDescent="0.2">
      <c r="A131" s="31">
        <v>44265</v>
      </c>
      <c r="B131" s="32" t="s">
        <v>456</v>
      </c>
      <c r="C131" s="33" t="s">
        <v>271</v>
      </c>
      <c r="D131" s="34" t="s">
        <v>94</v>
      </c>
      <c r="E131" s="185">
        <v>40</v>
      </c>
      <c r="F131" s="180">
        <v>4</v>
      </c>
      <c r="G131" s="193">
        <f t="shared" si="9"/>
        <v>160</v>
      </c>
      <c r="H131" s="190">
        <v>448.4</v>
      </c>
      <c r="I131" s="179"/>
      <c r="J131" s="178">
        <f t="shared" si="10"/>
        <v>0</v>
      </c>
      <c r="K131" s="177"/>
      <c r="L131" s="176">
        <v>448.4</v>
      </c>
      <c r="M131" s="175">
        <f t="shared" si="11"/>
        <v>0</v>
      </c>
    </row>
    <row r="132" spans="1:13" s="35" customFormat="1" ht="12.75" x14ac:dyDescent="0.2">
      <c r="A132" s="31">
        <v>44477</v>
      </c>
      <c r="B132" s="32" t="s">
        <v>456</v>
      </c>
      <c r="C132" s="33" t="s">
        <v>272</v>
      </c>
      <c r="D132" s="34" t="s">
        <v>120</v>
      </c>
      <c r="E132" s="185">
        <v>275</v>
      </c>
      <c r="F132" s="180">
        <v>9</v>
      </c>
      <c r="G132" s="193">
        <f t="shared" si="9"/>
        <v>2475</v>
      </c>
      <c r="H132" s="190">
        <v>448.4</v>
      </c>
      <c r="I132" s="179"/>
      <c r="J132" s="178">
        <f t="shared" si="10"/>
        <v>0</v>
      </c>
      <c r="K132" s="177"/>
      <c r="L132" s="176">
        <v>448.4</v>
      </c>
      <c r="M132" s="175">
        <f t="shared" si="11"/>
        <v>0</v>
      </c>
    </row>
    <row r="133" spans="1:13" s="35" customFormat="1" ht="12.75" x14ac:dyDescent="0.2">
      <c r="A133" s="31">
        <v>44477</v>
      </c>
      <c r="B133" s="32" t="s">
        <v>48</v>
      </c>
      <c r="C133" s="33" t="s">
        <v>274</v>
      </c>
      <c r="D133" s="34" t="s">
        <v>75</v>
      </c>
      <c r="E133" s="185">
        <v>54.2</v>
      </c>
      <c r="F133" s="180">
        <v>12</v>
      </c>
      <c r="G133" s="193">
        <f t="shared" si="9"/>
        <v>650.40000000000009</v>
      </c>
      <c r="H133" s="190">
        <v>448.4</v>
      </c>
      <c r="I133" s="179"/>
      <c r="J133" s="178">
        <f t="shared" si="10"/>
        <v>0</v>
      </c>
      <c r="K133" s="177"/>
      <c r="L133" s="176">
        <v>448.4</v>
      </c>
      <c r="M133" s="175">
        <f t="shared" si="11"/>
        <v>0</v>
      </c>
    </row>
    <row r="134" spans="1:13" s="35" customFormat="1" ht="12.75" x14ac:dyDescent="0.2">
      <c r="A134" s="31">
        <v>44545</v>
      </c>
      <c r="B134" s="37" t="s">
        <v>30</v>
      </c>
      <c r="C134" s="33" t="s">
        <v>277</v>
      </c>
      <c r="D134" s="39" t="s">
        <v>228</v>
      </c>
      <c r="E134" s="185">
        <v>572.89</v>
      </c>
      <c r="F134" s="180">
        <v>32</v>
      </c>
      <c r="G134" s="193">
        <f t="shared" si="9"/>
        <v>18332.48</v>
      </c>
      <c r="H134" s="190">
        <v>531</v>
      </c>
      <c r="I134" s="179"/>
      <c r="J134" s="178">
        <f t="shared" si="10"/>
        <v>0</v>
      </c>
      <c r="K134" s="177"/>
      <c r="L134" s="176">
        <v>531</v>
      </c>
      <c r="M134" s="175">
        <f t="shared" si="11"/>
        <v>0</v>
      </c>
    </row>
    <row r="135" spans="1:13" s="35" customFormat="1" ht="12.75" x14ac:dyDescent="0.2">
      <c r="A135" s="31">
        <v>44545</v>
      </c>
      <c r="B135" s="37" t="s">
        <v>30</v>
      </c>
      <c r="C135" s="33" t="s">
        <v>279</v>
      </c>
      <c r="D135" s="38" t="s">
        <v>488</v>
      </c>
      <c r="E135" s="185">
        <v>12.39</v>
      </c>
      <c r="F135" s="180">
        <v>180</v>
      </c>
      <c r="G135" s="193">
        <f t="shared" si="9"/>
        <v>2230.2000000000003</v>
      </c>
      <c r="H135" s="190">
        <v>531</v>
      </c>
      <c r="I135" s="179"/>
      <c r="J135" s="178">
        <f t="shared" si="10"/>
        <v>0</v>
      </c>
      <c r="K135" s="177"/>
      <c r="L135" s="176">
        <v>531</v>
      </c>
      <c r="M135" s="175">
        <f t="shared" si="11"/>
        <v>0</v>
      </c>
    </row>
    <row r="136" spans="1:13" s="35" customFormat="1" ht="12.75" x14ac:dyDescent="0.2">
      <c r="A136" s="31" t="s">
        <v>226</v>
      </c>
      <c r="B136" s="32" t="s">
        <v>48</v>
      </c>
      <c r="C136" s="33" t="s">
        <v>280</v>
      </c>
      <c r="D136" s="34" t="s">
        <v>235</v>
      </c>
      <c r="E136" s="185">
        <v>448.4</v>
      </c>
      <c r="F136" s="180">
        <v>3</v>
      </c>
      <c r="G136" s="193">
        <f t="shared" ref="G136:G167" si="12">E136*F136</f>
        <v>1345.1999999999998</v>
      </c>
      <c r="H136" s="190">
        <v>531</v>
      </c>
      <c r="I136" s="179"/>
      <c r="J136" s="178">
        <f t="shared" ref="J136:J167" si="13">H136*I136</f>
        <v>0</v>
      </c>
      <c r="K136" s="177"/>
      <c r="L136" s="176">
        <v>531</v>
      </c>
      <c r="M136" s="175">
        <f t="shared" ref="M136:M167" si="14">+K136*L136</f>
        <v>0</v>
      </c>
    </row>
    <row r="137" spans="1:13" s="35" customFormat="1" ht="12.75" x14ac:dyDescent="0.2">
      <c r="A137" s="31" t="s">
        <v>226</v>
      </c>
      <c r="B137" s="32" t="s">
        <v>48</v>
      </c>
      <c r="C137" s="33" t="s">
        <v>281</v>
      </c>
      <c r="D137" s="34" t="s">
        <v>237</v>
      </c>
      <c r="E137" s="185">
        <v>448.4</v>
      </c>
      <c r="F137" s="180">
        <v>3</v>
      </c>
      <c r="G137" s="193">
        <f t="shared" si="12"/>
        <v>1345.1999999999998</v>
      </c>
      <c r="H137" s="190">
        <v>5310</v>
      </c>
      <c r="I137" s="179"/>
      <c r="J137" s="178">
        <f t="shared" si="13"/>
        <v>0</v>
      </c>
      <c r="K137" s="177"/>
      <c r="L137" s="176">
        <v>5310</v>
      </c>
      <c r="M137" s="175">
        <f t="shared" si="14"/>
        <v>0</v>
      </c>
    </row>
    <row r="138" spans="1:13" s="35" customFormat="1" ht="12.75" x14ac:dyDescent="0.2">
      <c r="A138" s="31" t="s">
        <v>226</v>
      </c>
      <c r="B138" s="32" t="s">
        <v>48</v>
      </c>
      <c r="C138" s="33" t="s">
        <v>282</v>
      </c>
      <c r="D138" s="34" t="s">
        <v>273</v>
      </c>
      <c r="E138" s="185">
        <v>448.4</v>
      </c>
      <c r="F138" s="180">
        <v>5</v>
      </c>
      <c r="G138" s="193">
        <f t="shared" si="12"/>
        <v>2242</v>
      </c>
      <c r="H138" s="190">
        <v>678.5</v>
      </c>
      <c r="I138" s="179"/>
      <c r="J138" s="178">
        <f t="shared" si="13"/>
        <v>0</v>
      </c>
      <c r="K138" s="177"/>
      <c r="L138" s="176">
        <v>694.89</v>
      </c>
      <c r="M138" s="175">
        <f t="shared" si="14"/>
        <v>0</v>
      </c>
    </row>
    <row r="139" spans="1:13" s="35" customFormat="1" ht="12.75" x14ac:dyDescent="0.2">
      <c r="A139" s="31" t="s">
        <v>226</v>
      </c>
      <c r="B139" s="32" t="s">
        <v>48</v>
      </c>
      <c r="C139" s="33" t="s">
        <v>283</v>
      </c>
      <c r="D139" s="34" t="s">
        <v>275</v>
      </c>
      <c r="E139" s="185">
        <v>448.4</v>
      </c>
      <c r="F139" s="180">
        <v>3</v>
      </c>
      <c r="G139" s="193">
        <f t="shared" si="12"/>
        <v>1345.1999999999998</v>
      </c>
      <c r="H139" s="190">
        <v>20</v>
      </c>
      <c r="I139" s="179"/>
      <c r="J139" s="178">
        <f t="shared" si="13"/>
        <v>0</v>
      </c>
      <c r="K139" s="177"/>
      <c r="L139" s="176">
        <v>20</v>
      </c>
      <c r="M139" s="175">
        <f t="shared" si="14"/>
        <v>0</v>
      </c>
    </row>
    <row r="140" spans="1:13" s="35" customFormat="1" ht="12.75" x14ac:dyDescent="0.2">
      <c r="A140" s="31" t="s">
        <v>226</v>
      </c>
      <c r="B140" s="32" t="s">
        <v>48</v>
      </c>
      <c r="C140" s="33" t="s">
        <v>284</v>
      </c>
      <c r="D140" s="34" t="s">
        <v>276</v>
      </c>
      <c r="E140" s="185">
        <v>448.4</v>
      </c>
      <c r="F140" s="180">
        <v>3</v>
      </c>
      <c r="G140" s="193">
        <f t="shared" si="12"/>
        <v>1345.1999999999998</v>
      </c>
      <c r="H140" s="190">
        <v>125.95</v>
      </c>
      <c r="I140" s="179"/>
      <c r="J140" s="178">
        <f t="shared" si="13"/>
        <v>0</v>
      </c>
      <c r="K140" s="177"/>
      <c r="L140" s="176">
        <v>125.95</v>
      </c>
      <c r="M140" s="175">
        <f t="shared" si="14"/>
        <v>0</v>
      </c>
    </row>
    <row r="141" spans="1:13" s="35" customFormat="1" ht="12.75" x14ac:dyDescent="0.2">
      <c r="A141" s="31" t="s">
        <v>226</v>
      </c>
      <c r="B141" s="32" t="s">
        <v>48</v>
      </c>
      <c r="C141" s="33" t="s">
        <v>285</v>
      </c>
      <c r="D141" s="34" t="s">
        <v>278</v>
      </c>
      <c r="E141" s="185">
        <v>448.4</v>
      </c>
      <c r="F141" s="180">
        <v>3</v>
      </c>
      <c r="G141" s="193">
        <f t="shared" si="12"/>
        <v>1345.1999999999998</v>
      </c>
      <c r="H141" s="190">
        <v>611.33000000000004</v>
      </c>
      <c r="I141" s="179"/>
      <c r="J141" s="178">
        <f t="shared" si="13"/>
        <v>0</v>
      </c>
      <c r="K141" s="177"/>
      <c r="L141" s="176">
        <v>611.33000000000004</v>
      </c>
      <c r="M141" s="175">
        <f t="shared" si="14"/>
        <v>0</v>
      </c>
    </row>
    <row r="142" spans="1:13" s="35" customFormat="1" ht="12.75" x14ac:dyDescent="0.2">
      <c r="A142" s="31">
        <v>44543</v>
      </c>
      <c r="B142" s="32" t="s">
        <v>456</v>
      </c>
      <c r="C142" s="33" t="s">
        <v>287</v>
      </c>
      <c r="D142" s="34" t="s">
        <v>187</v>
      </c>
      <c r="E142" s="185">
        <v>694.89</v>
      </c>
      <c r="F142" s="180">
        <v>32</v>
      </c>
      <c r="G142" s="193">
        <f t="shared" si="12"/>
        <v>22236.48</v>
      </c>
      <c r="H142" s="190">
        <v>689</v>
      </c>
      <c r="I142" s="179"/>
      <c r="J142" s="178">
        <f t="shared" si="13"/>
        <v>0</v>
      </c>
      <c r="K142" s="177"/>
      <c r="L142" s="176">
        <v>689</v>
      </c>
      <c r="M142" s="175">
        <f t="shared" si="14"/>
        <v>0</v>
      </c>
    </row>
    <row r="143" spans="1:13" s="35" customFormat="1" ht="12.75" x14ac:dyDescent="0.2">
      <c r="A143" s="31">
        <v>44487</v>
      </c>
      <c r="B143" s="32" t="s">
        <v>487</v>
      </c>
      <c r="C143" s="33" t="s">
        <v>402</v>
      </c>
      <c r="D143" s="34" t="s">
        <v>392</v>
      </c>
      <c r="E143" s="185">
        <v>584.1</v>
      </c>
      <c r="F143" s="180">
        <v>6</v>
      </c>
      <c r="G143" s="193">
        <f t="shared" si="12"/>
        <v>3504.6000000000004</v>
      </c>
      <c r="H143" s="190">
        <v>21.66</v>
      </c>
      <c r="I143" s="179"/>
      <c r="J143" s="178">
        <f t="shared" si="13"/>
        <v>0</v>
      </c>
      <c r="K143" s="177"/>
      <c r="L143" s="176">
        <v>31.14</v>
      </c>
      <c r="M143" s="175">
        <f t="shared" si="14"/>
        <v>0</v>
      </c>
    </row>
    <row r="144" spans="1:13" s="35" customFormat="1" ht="12.75" x14ac:dyDescent="0.2">
      <c r="A144" s="31">
        <v>44487</v>
      </c>
      <c r="B144" s="32" t="s">
        <v>26</v>
      </c>
      <c r="C144" s="33" t="s">
        <v>404</v>
      </c>
      <c r="D144" s="34" t="s">
        <v>392</v>
      </c>
      <c r="E144" s="185">
        <v>631.75</v>
      </c>
      <c r="F144" s="180">
        <v>6</v>
      </c>
      <c r="G144" s="193">
        <f t="shared" si="12"/>
        <v>3790.5</v>
      </c>
      <c r="H144" s="190">
        <v>63.33</v>
      </c>
      <c r="I144" s="179"/>
      <c r="J144" s="178">
        <f t="shared" si="13"/>
        <v>0</v>
      </c>
      <c r="K144" s="177"/>
      <c r="L144" s="176">
        <v>47.78</v>
      </c>
      <c r="M144" s="175">
        <f t="shared" si="14"/>
        <v>0</v>
      </c>
    </row>
    <row r="145" spans="1:13" s="35" customFormat="1" ht="12.75" x14ac:dyDescent="0.2">
      <c r="A145" s="31">
        <v>44543</v>
      </c>
      <c r="B145" s="32" t="s">
        <v>26</v>
      </c>
      <c r="C145" s="33" t="s">
        <v>406</v>
      </c>
      <c r="D145" s="34" t="s">
        <v>117</v>
      </c>
      <c r="E145" s="185">
        <v>21.78</v>
      </c>
      <c r="F145" s="180">
        <v>22</v>
      </c>
      <c r="G145" s="193">
        <f t="shared" si="12"/>
        <v>479.16</v>
      </c>
      <c r="H145" s="190">
        <v>200</v>
      </c>
      <c r="I145" s="179"/>
      <c r="J145" s="178">
        <f t="shared" si="13"/>
        <v>0</v>
      </c>
      <c r="K145" s="177"/>
      <c r="L145" s="176">
        <v>200</v>
      </c>
      <c r="M145" s="175">
        <f t="shared" si="14"/>
        <v>0</v>
      </c>
    </row>
    <row r="146" spans="1:13" s="35" customFormat="1" ht="12.75" x14ac:dyDescent="0.2">
      <c r="A146" s="31">
        <v>44273</v>
      </c>
      <c r="B146" s="32" t="s">
        <v>26</v>
      </c>
      <c r="C146" s="33" t="s">
        <v>409</v>
      </c>
      <c r="D146" s="34" t="s">
        <v>286</v>
      </c>
      <c r="E146" s="185">
        <v>134</v>
      </c>
      <c r="F146" s="180">
        <v>1</v>
      </c>
      <c r="G146" s="193">
        <f t="shared" si="12"/>
        <v>134</v>
      </c>
      <c r="H146" s="190">
        <v>209</v>
      </c>
      <c r="I146" s="179"/>
      <c r="J146" s="178">
        <f t="shared" si="13"/>
        <v>0</v>
      </c>
      <c r="K146" s="177"/>
      <c r="L146" s="176">
        <v>209</v>
      </c>
      <c r="M146" s="175">
        <f t="shared" si="14"/>
        <v>0</v>
      </c>
    </row>
    <row r="147" spans="1:13" s="35" customFormat="1" ht="12.75" x14ac:dyDescent="0.2">
      <c r="A147" s="31">
        <v>44543</v>
      </c>
      <c r="B147" s="32" t="s">
        <v>166</v>
      </c>
      <c r="C147" s="33" t="s">
        <v>411</v>
      </c>
      <c r="D147" s="34" t="s">
        <v>173</v>
      </c>
      <c r="E147" s="185">
        <v>202.63</v>
      </c>
      <c r="F147" s="180">
        <v>21</v>
      </c>
      <c r="G147" s="193">
        <f t="shared" si="12"/>
        <v>4255.2299999999996</v>
      </c>
      <c r="H147" s="190">
        <v>71</v>
      </c>
      <c r="I147" s="179"/>
      <c r="J147" s="178">
        <f t="shared" si="13"/>
        <v>0</v>
      </c>
      <c r="K147" s="177"/>
      <c r="L147" s="176">
        <v>71</v>
      </c>
      <c r="M147" s="175">
        <f t="shared" si="14"/>
        <v>0</v>
      </c>
    </row>
    <row r="148" spans="1:13" s="35" customFormat="1" ht="12.75" x14ac:dyDescent="0.2">
      <c r="A148" s="31">
        <v>44281</v>
      </c>
      <c r="B148" s="32" t="s">
        <v>45</v>
      </c>
      <c r="C148" s="33" t="s">
        <v>413</v>
      </c>
      <c r="D148" s="34" t="s">
        <v>288</v>
      </c>
      <c r="E148" s="185">
        <v>813.02</v>
      </c>
      <c r="F148" s="180">
        <v>1</v>
      </c>
      <c r="G148" s="193">
        <f t="shared" si="12"/>
        <v>813.02</v>
      </c>
      <c r="H148" s="190">
        <v>442.5</v>
      </c>
      <c r="I148" s="179"/>
      <c r="J148" s="178">
        <f t="shared" si="13"/>
        <v>0</v>
      </c>
      <c r="K148" s="177"/>
      <c r="L148" s="176">
        <v>442.5</v>
      </c>
      <c r="M148" s="175">
        <f t="shared" si="14"/>
        <v>0</v>
      </c>
    </row>
    <row r="149" spans="1:13" s="35" customFormat="1" ht="12.75" x14ac:dyDescent="0.2">
      <c r="A149" s="31">
        <v>44281</v>
      </c>
      <c r="B149" s="32" t="s">
        <v>45</v>
      </c>
      <c r="C149" s="33" t="s">
        <v>415</v>
      </c>
      <c r="D149" s="34" t="s">
        <v>153</v>
      </c>
      <c r="E149" s="185">
        <v>477.51</v>
      </c>
      <c r="F149" s="180">
        <v>12</v>
      </c>
      <c r="G149" s="193">
        <f t="shared" si="12"/>
        <v>5730.12</v>
      </c>
      <c r="H149" s="190">
        <v>6.14</v>
      </c>
      <c r="I149" s="179"/>
      <c r="J149" s="178">
        <f t="shared" si="13"/>
        <v>0</v>
      </c>
      <c r="K149" s="177"/>
      <c r="L149" s="176">
        <v>6.14</v>
      </c>
      <c r="M149" s="175">
        <f t="shared" si="14"/>
        <v>0</v>
      </c>
    </row>
    <row r="150" spans="1:13" s="35" customFormat="1" ht="12.75" x14ac:dyDescent="0.2">
      <c r="A150" s="31">
        <v>44396</v>
      </c>
      <c r="B150" s="32" t="s">
        <v>45</v>
      </c>
      <c r="C150" s="33" t="s">
        <v>421</v>
      </c>
      <c r="D150" s="34" t="s">
        <v>289</v>
      </c>
      <c r="E150" s="185">
        <v>1415.06</v>
      </c>
      <c r="F150" s="180">
        <v>3</v>
      </c>
      <c r="G150" s="193">
        <f t="shared" si="12"/>
        <v>4245.18</v>
      </c>
      <c r="H150" s="190">
        <v>254.88</v>
      </c>
      <c r="I150" s="179"/>
      <c r="J150" s="178">
        <f t="shared" si="13"/>
        <v>0</v>
      </c>
      <c r="K150" s="177"/>
      <c r="L150" s="176">
        <v>254.88</v>
      </c>
      <c r="M150" s="175">
        <f t="shared" si="14"/>
        <v>0</v>
      </c>
    </row>
    <row r="151" spans="1:13" s="35" customFormat="1" ht="12.75" x14ac:dyDescent="0.2">
      <c r="A151" s="31">
        <v>44477</v>
      </c>
      <c r="B151" s="32" t="s">
        <v>48</v>
      </c>
      <c r="C151" s="33" t="s">
        <v>423</v>
      </c>
      <c r="D151" s="34" t="s">
        <v>158</v>
      </c>
      <c r="E151" s="185">
        <v>5.17</v>
      </c>
      <c r="F151" s="180">
        <v>66</v>
      </c>
      <c r="G151" s="193">
        <f t="shared" si="12"/>
        <v>341.21999999999997</v>
      </c>
      <c r="H151" s="190">
        <v>182.9</v>
      </c>
      <c r="I151" s="179"/>
      <c r="J151" s="178">
        <f t="shared" si="13"/>
        <v>0</v>
      </c>
      <c r="K151" s="177"/>
      <c r="L151" s="176">
        <v>182.9</v>
      </c>
      <c r="M151" s="175">
        <f t="shared" si="14"/>
        <v>0</v>
      </c>
    </row>
    <row r="152" spans="1:13" s="35" customFormat="1" ht="12.75" x14ac:dyDescent="0.2">
      <c r="A152" s="31">
        <v>44544</v>
      </c>
      <c r="B152" s="32" t="s">
        <v>48</v>
      </c>
      <c r="C152" s="33" t="s">
        <v>425</v>
      </c>
      <c r="D152" s="34" t="s">
        <v>81</v>
      </c>
      <c r="E152" s="185">
        <v>31.14</v>
      </c>
      <c r="F152" s="180">
        <v>10</v>
      </c>
      <c r="G152" s="193">
        <f t="shared" si="12"/>
        <v>311.39999999999998</v>
      </c>
      <c r="H152" s="190">
        <v>146.32</v>
      </c>
      <c r="I152" s="179"/>
      <c r="J152" s="178">
        <f t="shared" si="13"/>
        <v>0</v>
      </c>
      <c r="K152" s="177"/>
      <c r="L152" s="176">
        <v>146.32</v>
      </c>
      <c r="M152" s="175">
        <f t="shared" si="14"/>
        <v>0</v>
      </c>
    </row>
    <row r="153" spans="1:13" s="35" customFormat="1" ht="12.75" x14ac:dyDescent="0.2">
      <c r="A153" s="31">
        <v>44544</v>
      </c>
      <c r="B153" s="32" t="s">
        <v>48</v>
      </c>
      <c r="C153" s="33" t="s">
        <v>427</v>
      </c>
      <c r="D153" s="34" t="s">
        <v>82</v>
      </c>
      <c r="E153" s="185">
        <v>47.78</v>
      </c>
      <c r="F153" s="180">
        <v>15</v>
      </c>
      <c r="G153" s="193">
        <f t="shared" si="12"/>
        <v>716.7</v>
      </c>
      <c r="H153" s="190">
        <v>92.04</v>
      </c>
      <c r="I153" s="179"/>
      <c r="J153" s="178">
        <f t="shared" si="13"/>
        <v>0</v>
      </c>
      <c r="K153" s="177"/>
      <c r="L153" s="176">
        <v>92.04</v>
      </c>
      <c r="M153" s="175">
        <f t="shared" si="14"/>
        <v>0</v>
      </c>
    </row>
    <row r="154" spans="1:13" s="35" customFormat="1" ht="12.75" x14ac:dyDescent="0.2">
      <c r="A154" s="31">
        <v>44364</v>
      </c>
      <c r="B154" s="32" t="s">
        <v>26</v>
      </c>
      <c r="C154" s="33" t="s">
        <v>430</v>
      </c>
      <c r="D154" s="34" t="s">
        <v>132</v>
      </c>
      <c r="E154" s="185">
        <v>209</v>
      </c>
      <c r="F154" s="180">
        <v>3</v>
      </c>
      <c r="G154" s="193">
        <f t="shared" si="12"/>
        <v>627</v>
      </c>
      <c r="H154" s="190">
        <v>153.4</v>
      </c>
      <c r="I154" s="179"/>
      <c r="J154" s="178">
        <f t="shared" si="13"/>
        <v>0</v>
      </c>
      <c r="K154" s="177"/>
      <c r="L154" s="176">
        <v>153.4</v>
      </c>
      <c r="M154" s="175">
        <f t="shared" si="14"/>
        <v>0</v>
      </c>
    </row>
    <row r="155" spans="1:13" s="35" customFormat="1" ht="12.75" x14ac:dyDescent="0.2">
      <c r="A155" s="31">
        <v>44364</v>
      </c>
      <c r="B155" s="32" t="s">
        <v>456</v>
      </c>
      <c r="C155" s="33" t="s">
        <v>437</v>
      </c>
      <c r="D155" s="34" t="s">
        <v>218</v>
      </c>
      <c r="E155" s="185">
        <v>83.78</v>
      </c>
      <c r="F155" s="180">
        <v>24</v>
      </c>
      <c r="G155" s="193">
        <f t="shared" si="12"/>
        <v>2010.72</v>
      </c>
      <c r="H155" s="190">
        <v>165.2</v>
      </c>
      <c r="I155" s="179"/>
      <c r="J155" s="178">
        <f t="shared" si="13"/>
        <v>0</v>
      </c>
      <c r="K155" s="177"/>
      <c r="L155" s="176">
        <v>165.2</v>
      </c>
      <c r="M155" s="175">
        <f t="shared" si="14"/>
        <v>0</v>
      </c>
    </row>
    <row r="156" spans="1:13" s="35" customFormat="1" ht="12.75" x14ac:dyDescent="0.2">
      <c r="A156" s="31">
        <v>44364</v>
      </c>
      <c r="B156" s="32" t="s">
        <v>456</v>
      </c>
      <c r="C156" s="33" t="s">
        <v>439</v>
      </c>
      <c r="D156" s="34" t="s">
        <v>178</v>
      </c>
      <c r="E156" s="185">
        <v>18</v>
      </c>
      <c r="F156" s="180">
        <v>360</v>
      </c>
      <c r="G156" s="193">
        <f t="shared" si="12"/>
        <v>6480</v>
      </c>
      <c r="H156" s="190">
        <v>177</v>
      </c>
      <c r="I156" s="179"/>
      <c r="J156" s="178">
        <f t="shared" si="13"/>
        <v>0</v>
      </c>
      <c r="K156" s="177"/>
      <c r="L156" s="176">
        <v>177</v>
      </c>
      <c r="M156" s="175">
        <f t="shared" si="14"/>
        <v>0</v>
      </c>
    </row>
    <row r="157" spans="1:13" s="35" customFormat="1" ht="12.75" x14ac:dyDescent="0.2">
      <c r="A157" s="31">
        <v>44448</v>
      </c>
      <c r="B157" s="32" t="s">
        <v>48</v>
      </c>
      <c r="C157" s="33" t="s">
        <v>441</v>
      </c>
      <c r="D157" s="34" t="s">
        <v>362</v>
      </c>
      <c r="E157" s="185">
        <v>6.14</v>
      </c>
      <c r="F157" s="180">
        <v>100</v>
      </c>
      <c r="G157" s="193">
        <f t="shared" si="12"/>
        <v>614</v>
      </c>
      <c r="H157" s="190">
        <v>135.69999999999999</v>
      </c>
      <c r="I157" s="179"/>
      <c r="J157" s="178">
        <f t="shared" si="13"/>
        <v>0</v>
      </c>
      <c r="K157" s="177"/>
      <c r="L157" s="176">
        <v>135.69999999999999</v>
      </c>
      <c r="M157" s="175">
        <f t="shared" si="14"/>
        <v>0</v>
      </c>
    </row>
    <row r="158" spans="1:13" s="35" customFormat="1" ht="12.75" x14ac:dyDescent="0.2">
      <c r="A158" s="31">
        <v>44448</v>
      </c>
      <c r="B158" s="32" t="s">
        <v>48</v>
      </c>
      <c r="C158" s="33" t="s">
        <v>486</v>
      </c>
      <c r="D158" s="34" t="s">
        <v>363</v>
      </c>
      <c r="E158" s="185">
        <v>1191.8</v>
      </c>
      <c r="F158" s="180">
        <v>2</v>
      </c>
      <c r="G158" s="193">
        <f t="shared" si="12"/>
        <v>2383.6</v>
      </c>
      <c r="H158" s="190">
        <v>6726</v>
      </c>
      <c r="I158" s="179"/>
      <c r="J158" s="178">
        <f t="shared" si="13"/>
        <v>0</v>
      </c>
      <c r="K158" s="177"/>
      <c r="L158" s="176">
        <v>6726</v>
      </c>
      <c r="M158" s="175">
        <f t="shared" si="14"/>
        <v>0</v>
      </c>
    </row>
    <row r="159" spans="1:13" s="35" customFormat="1" ht="12.75" x14ac:dyDescent="0.2">
      <c r="A159" s="31">
        <v>44448</v>
      </c>
      <c r="B159" s="32" t="s">
        <v>48</v>
      </c>
      <c r="C159" s="33" t="s">
        <v>485</v>
      </c>
      <c r="D159" s="34" t="s">
        <v>364</v>
      </c>
      <c r="E159" s="185">
        <v>306.8</v>
      </c>
      <c r="F159" s="180">
        <v>2</v>
      </c>
      <c r="G159" s="193">
        <f t="shared" si="12"/>
        <v>613.6</v>
      </c>
      <c r="H159" s="190">
        <v>18054</v>
      </c>
      <c r="I159" s="179"/>
      <c r="J159" s="178">
        <f t="shared" si="13"/>
        <v>0</v>
      </c>
      <c r="K159" s="177"/>
      <c r="L159" s="176">
        <v>18054</v>
      </c>
      <c r="M159" s="175">
        <f t="shared" si="14"/>
        <v>0</v>
      </c>
    </row>
    <row r="160" spans="1:13" s="35" customFormat="1" ht="12.75" x14ac:dyDescent="0.2">
      <c r="A160" s="31">
        <v>44448</v>
      </c>
      <c r="B160" s="32" t="s">
        <v>48</v>
      </c>
      <c r="C160" s="33" t="s">
        <v>484</v>
      </c>
      <c r="D160" s="34" t="s">
        <v>365</v>
      </c>
      <c r="E160" s="185">
        <v>772.9</v>
      </c>
      <c r="F160" s="180">
        <v>2</v>
      </c>
      <c r="G160" s="193">
        <f t="shared" si="12"/>
        <v>1545.8</v>
      </c>
      <c r="H160" s="190">
        <v>377.6</v>
      </c>
      <c r="I160" s="179"/>
      <c r="J160" s="178">
        <f t="shared" si="13"/>
        <v>0</v>
      </c>
      <c r="K160" s="177"/>
      <c r="L160" s="176">
        <v>377.6</v>
      </c>
      <c r="M160" s="175">
        <f t="shared" si="14"/>
        <v>0</v>
      </c>
    </row>
    <row r="161" spans="1:13" s="35" customFormat="1" ht="12.75" x14ac:dyDescent="0.2">
      <c r="A161" s="31">
        <v>44448</v>
      </c>
      <c r="B161" s="32" t="s">
        <v>48</v>
      </c>
      <c r="C161" s="33" t="s">
        <v>483</v>
      </c>
      <c r="D161" s="34" t="s">
        <v>366</v>
      </c>
      <c r="E161" s="185">
        <v>1417.18</v>
      </c>
      <c r="F161" s="180">
        <v>2</v>
      </c>
      <c r="G161" s="193">
        <f t="shared" si="12"/>
        <v>2834.36</v>
      </c>
      <c r="H161" s="190">
        <v>3124.64</v>
      </c>
      <c r="I161" s="179"/>
      <c r="J161" s="178">
        <f t="shared" si="13"/>
        <v>0</v>
      </c>
      <c r="K161" s="177"/>
      <c r="L161" s="176">
        <v>3124.64</v>
      </c>
      <c r="M161" s="175">
        <f t="shared" si="14"/>
        <v>0</v>
      </c>
    </row>
    <row r="162" spans="1:13" s="35" customFormat="1" ht="12.75" x14ac:dyDescent="0.2">
      <c r="A162" s="31">
        <v>44448</v>
      </c>
      <c r="B162" s="32" t="s">
        <v>48</v>
      </c>
      <c r="C162" s="33" t="s">
        <v>482</v>
      </c>
      <c r="D162" s="34" t="s">
        <v>367</v>
      </c>
      <c r="E162" s="185">
        <v>961.7</v>
      </c>
      <c r="F162" s="180">
        <v>9</v>
      </c>
      <c r="G162" s="193">
        <f t="shared" si="12"/>
        <v>8655.3000000000011</v>
      </c>
      <c r="H162" s="190">
        <v>440</v>
      </c>
      <c r="I162" s="179"/>
      <c r="J162" s="178">
        <f t="shared" si="13"/>
        <v>0</v>
      </c>
      <c r="K162" s="177"/>
      <c r="L162" s="176">
        <v>440</v>
      </c>
      <c r="M162" s="175">
        <f t="shared" si="14"/>
        <v>0</v>
      </c>
    </row>
    <row r="163" spans="1:13" s="35" customFormat="1" ht="12.75" x14ac:dyDescent="0.2">
      <c r="A163" s="31">
        <v>44448</v>
      </c>
      <c r="B163" s="32" t="s">
        <v>48</v>
      </c>
      <c r="C163" s="33" t="s">
        <v>481</v>
      </c>
      <c r="D163" s="34" t="s">
        <v>368</v>
      </c>
      <c r="E163" s="185">
        <v>654.9</v>
      </c>
      <c r="F163" s="180">
        <v>8</v>
      </c>
      <c r="G163" s="193">
        <f t="shared" si="12"/>
        <v>5239.2</v>
      </c>
      <c r="H163" s="190">
        <v>91</v>
      </c>
      <c r="I163" s="179"/>
      <c r="J163" s="178">
        <f t="shared" si="13"/>
        <v>0</v>
      </c>
      <c r="K163" s="177"/>
      <c r="L163" s="176">
        <v>91</v>
      </c>
      <c r="M163" s="175">
        <f t="shared" si="14"/>
        <v>0</v>
      </c>
    </row>
    <row r="164" spans="1:13" s="35" customFormat="1" ht="12.75" x14ac:dyDescent="0.2">
      <c r="A164" s="31">
        <v>44448</v>
      </c>
      <c r="B164" s="32" t="s">
        <v>48</v>
      </c>
      <c r="C164" s="33" t="s">
        <v>480</v>
      </c>
      <c r="D164" s="34" t="s">
        <v>369</v>
      </c>
      <c r="E164" s="185">
        <v>6726</v>
      </c>
      <c r="F164" s="180">
        <v>1</v>
      </c>
      <c r="G164" s="193">
        <f t="shared" si="12"/>
        <v>6726</v>
      </c>
      <c r="H164" s="190">
        <v>159</v>
      </c>
      <c r="I164" s="179"/>
      <c r="J164" s="178">
        <f t="shared" si="13"/>
        <v>0</v>
      </c>
      <c r="K164" s="177"/>
      <c r="L164" s="176">
        <v>159</v>
      </c>
      <c r="M164" s="175">
        <f t="shared" si="14"/>
        <v>0</v>
      </c>
    </row>
    <row r="165" spans="1:13" s="35" customFormat="1" ht="12.75" x14ac:dyDescent="0.2">
      <c r="A165" s="31">
        <v>44477</v>
      </c>
      <c r="B165" s="32" t="s">
        <v>45</v>
      </c>
      <c r="C165" s="33" t="s">
        <v>479</v>
      </c>
      <c r="D165" s="34" t="s">
        <v>396</v>
      </c>
      <c r="E165" s="185">
        <v>3124.64</v>
      </c>
      <c r="F165" s="180">
        <v>1</v>
      </c>
      <c r="G165" s="193">
        <f t="shared" si="12"/>
        <v>3124.64</v>
      </c>
      <c r="H165" s="190">
        <v>6608</v>
      </c>
      <c r="I165" s="179"/>
      <c r="J165" s="178">
        <f t="shared" si="13"/>
        <v>0</v>
      </c>
      <c r="K165" s="177"/>
      <c r="L165" s="176">
        <v>6608</v>
      </c>
      <c r="M165" s="175">
        <f t="shared" si="14"/>
        <v>0</v>
      </c>
    </row>
    <row r="166" spans="1:13" s="35" customFormat="1" ht="12.75" x14ac:dyDescent="0.2">
      <c r="A166" s="31">
        <v>44477</v>
      </c>
      <c r="B166" s="32" t="s">
        <v>48</v>
      </c>
      <c r="C166" s="33" t="s">
        <v>478</v>
      </c>
      <c r="D166" s="34" t="s">
        <v>397</v>
      </c>
      <c r="E166" s="185">
        <v>103</v>
      </c>
      <c r="F166" s="180">
        <v>5</v>
      </c>
      <c r="G166" s="193">
        <f t="shared" si="12"/>
        <v>515</v>
      </c>
      <c r="H166" s="190">
        <v>3.89</v>
      </c>
      <c r="I166" s="179"/>
      <c r="J166" s="178">
        <f t="shared" si="13"/>
        <v>0</v>
      </c>
      <c r="K166" s="177"/>
      <c r="L166" s="176">
        <v>3.89</v>
      </c>
      <c r="M166" s="175">
        <f t="shared" si="14"/>
        <v>0</v>
      </c>
    </row>
    <row r="167" spans="1:13" s="35" customFormat="1" ht="12.75" x14ac:dyDescent="0.2">
      <c r="A167" s="31">
        <v>44477</v>
      </c>
      <c r="B167" s="32" t="s">
        <v>137</v>
      </c>
      <c r="C167" s="33" t="s">
        <v>477</v>
      </c>
      <c r="D167" s="34" t="s">
        <v>398</v>
      </c>
      <c r="E167" s="185">
        <v>440</v>
      </c>
      <c r="F167" s="180">
        <v>1</v>
      </c>
      <c r="G167" s="193">
        <f t="shared" si="12"/>
        <v>440</v>
      </c>
      <c r="H167" s="190">
        <v>106.2</v>
      </c>
      <c r="I167" s="179"/>
      <c r="J167" s="178">
        <f t="shared" si="13"/>
        <v>0</v>
      </c>
      <c r="K167" s="177"/>
      <c r="L167" s="176">
        <v>106.2</v>
      </c>
      <c r="M167" s="175">
        <f t="shared" si="14"/>
        <v>0</v>
      </c>
    </row>
    <row r="168" spans="1:13" s="35" customFormat="1" ht="12.75" x14ac:dyDescent="0.2">
      <c r="A168" s="31">
        <v>44477</v>
      </c>
      <c r="B168" s="32" t="s">
        <v>186</v>
      </c>
      <c r="C168" s="33" t="s">
        <v>476</v>
      </c>
      <c r="D168" s="34" t="s">
        <v>399</v>
      </c>
      <c r="E168" s="185">
        <v>91</v>
      </c>
      <c r="F168" s="180">
        <v>7</v>
      </c>
      <c r="G168" s="193">
        <f t="shared" ref="G168:G192" si="15">E168*F168</f>
        <v>637</v>
      </c>
      <c r="H168" s="190">
        <f>+E168</f>
        <v>91</v>
      </c>
      <c r="I168" s="179"/>
      <c r="J168" s="178">
        <f t="shared" ref="J168:J192" si="16">H168*I168</f>
        <v>0</v>
      </c>
      <c r="K168" s="177"/>
      <c r="L168" s="176">
        <v>702.1</v>
      </c>
      <c r="M168" s="175">
        <f t="shared" ref="M168:M192" si="17">+K168*L168</f>
        <v>0</v>
      </c>
    </row>
    <row r="169" spans="1:13" s="35" customFormat="1" ht="12.75" x14ac:dyDescent="0.2">
      <c r="A169" s="31">
        <v>44477</v>
      </c>
      <c r="B169" s="32" t="s">
        <v>456</v>
      </c>
      <c r="C169" s="33" t="s">
        <v>475</v>
      </c>
      <c r="D169" s="34" t="s">
        <v>400</v>
      </c>
      <c r="E169" s="185">
        <v>19.2</v>
      </c>
      <c r="F169" s="180">
        <v>40</v>
      </c>
      <c r="G169" s="193">
        <f t="shared" si="15"/>
        <v>768</v>
      </c>
      <c r="H169" s="190">
        <v>141.6</v>
      </c>
      <c r="I169" s="179"/>
      <c r="J169" s="178">
        <f t="shared" si="16"/>
        <v>0</v>
      </c>
      <c r="K169" s="177"/>
      <c r="L169" s="176">
        <v>141.6</v>
      </c>
      <c r="M169" s="175">
        <f t="shared" si="17"/>
        <v>0</v>
      </c>
    </row>
    <row r="170" spans="1:13" s="35" customFormat="1" ht="12.75" x14ac:dyDescent="0.2">
      <c r="A170" s="31">
        <v>44477</v>
      </c>
      <c r="B170" s="32" t="s">
        <v>456</v>
      </c>
      <c r="C170" s="33" t="s">
        <v>474</v>
      </c>
      <c r="D170" s="34" t="s">
        <v>401</v>
      </c>
      <c r="E170" s="185">
        <v>159</v>
      </c>
      <c r="F170" s="180">
        <v>15</v>
      </c>
      <c r="G170" s="193">
        <f t="shared" si="15"/>
        <v>2385</v>
      </c>
      <c r="H170" s="190">
        <v>2.58</v>
      </c>
      <c r="I170" s="179"/>
      <c r="J170" s="178">
        <f t="shared" si="16"/>
        <v>0</v>
      </c>
      <c r="K170" s="177"/>
      <c r="L170" s="176">
        <v>2.58</v>
      </c>
      <c r="M170" s="175">
        <f t="shared" si="17"/>
        <v>0</v>
      </c>
    </row>
    <row r="171" spans="1:13" s="35" customFormat="1" ht="12.75" x14ac:dyDescent="0.2">
      <c r="A171" s="31">
        <v>44477</v>
      </c>
      <c r="B171" s="32" t="s">
        <v>48</v>
      </c>
      <c r="C171" s="33" t="s">
        <v>473</v>
      </c>
      <c r="D171" s="34" t="s">
        <v>403</v>
      </c>
      <c r="E171" s="185">
        <v>20</v>
      </c>
      <c r="F171" s="180">
        <v>58</v>
      </c>
      <c r="G171" s="193">
        <f t="shared" si="15"/>
        <v>1160</v>
      </c>
      <c r="H171" s="190">
        <v>13.15</v>
      </c>
      <c r="I171" s="179"/>
      <c r="J171" s="178">
        <f t="shared" si="16"/>
        <v>0</v>
      </c>
      <c r="K171" s="177"/>
      <c r="L171" s="176">
        <v>13.15</v>
      </c>
      <c r="M171" s="175">
        <f t="shared" si="17"/>
        <v>0</v>
      </c>
    </row>
    <row r="172" spans="1:13" s="35" customFormat="1" ht="12.75" x14ac:dyDescent="0.2">
      <c r="A172" s="31">
        <v>44477</v>
      </c>
      <c r="B172" s="32" t="s">
        <v>48</v>
      </c>
      <c r="C172" s="33" t="s">
        <v>472</v>
      </c>
      <c r="D172" s="34" t="s">
        <v>405</v>
      </c>
      <c r="E172" s="185">
        <v>20</v>
      </c>
      <c r="F172" s="180">
        <v>60</v>
      </c>
      <c r="G172" s="193">
        <f t="shared" si="15"/>
        <v>1200</v>
      </c>
      <c r="H172" s="190">
        <v>55.8</v>
      </c>
      <c r="I172" s="179"/>
      <c r="J172" s="178">
        <f t="shared" si="16"/>
        <v>0</v>
      </c>
      <c r="K172" s="177"/>
      <c r="L172" s="176">
        <v>55.8</v>
      </c>
      <c r="M172" s="175">
        <f t="shared" si="17"/>
        <v>0</v>
      </c>
    </row>
    <row r="173" spans="1:13" s="35" customFormat="1" ht="12.75" x14ac:dyDescent="0.2">
      <c r="A173" s="31">
        <v>44491</v>
      </c>
      <c r="B173" s="32" t="s">
        <v>48</v>
      </c>
      <c r="C173" s="33" t="s">
        <v>471</v>
      </c>
      <c r="D173" s="34" t="s">
        <v>407</v>
      </c>
      <c r="E173" s="185">
        <v>6608</v>
      </c>
      <c r="F173" s="180">
        <v>4</v>
      </c>
      <c r="G173" s="193">
        <f t="shared" si="15"/>
        <v>26432</v>
      </c>
      <c r="H173" s="190">
        <v>8.4499999999999993</v>
      </c>
      <c r="I173" s="179"/>
      <c r="J173" s="178">
        <f t="shared" si="16"/>
        <v>0</v>
      </c>
      <c r="K173" s="177"/>
      <c r="L173" s="176">
        <v>8.4499999999999993</v>
      </c>
      <c r="M173" s="175">
        <f t="shared" si="17"/>
        <v>0</v>
      </c>
    </row>
    <row r="174" spans="1:13" s="35" customFormat="1" ht="12.75" x14ac:dyDescent="0.2">
      <c r="A174" s="31" t="s">
        <v>408</v>
      </c>
      <c r="B174" s="32" t="s">
        <v>30</v>
      </c>
      <c r="C174" s="33" t="s">
        <v>470</v>
      </c>
      <c r="D174" s="34" t="s">
        <v>410</v>
      </c>
      <c r="E174" s="185">
        <v>3.89</v>
      </c>
      <c r="F174" s="180">
        <v>26</v>
      </c>
      <c r="G174" s="193">
        <f t="shared" si="15"/>
        <v>101.14</v>
      </c>
      <c r="H174" s="190">
        <v>850</v>
      </c>
      <c r="I174" s="179"/>
      <c r="J174" s="178">
        <f t="shared" si="16"/>
        <v>0</v>
      </c>
      <c r="K174" s="177"/>
      <c r="L174" s="176">
        <v>850</v>
      </c>
      <c r="M174" s="175">
        <f t="shared" si="17"/>
        <v>0</v>
      </c>
    </row>
    <row r="175" spans="1:13" s="35" customFormat="1" ht="12.75" x14ac:dyDescent="0.2">
      <c r="A175" s="31">
        <v>44487</v>
      </c>
      <c r="B175" s="32" t="s">
        <v>26</v>
      </c>
      <c r="C175" s="33" t="s">
        <v>469</v>
      </c>
      <c r="D175" s="34" t="s">
        <v>412</v>
      </c>
      <c r="E175" s="185">
        <v>106.2</v>
      </c>
      <c r="F175" s="180">
        <v>5</v>
      </c>
      <c r="G175" s="193">
        <f t="shared" si="15"/>
        <v>531</v>
      </c>
      <c r="H175" s="190">
        <v>0</v>
      </c>
      <c r="I175" s="179"/>
      <c r="J175" s="178">
        <f t="shared" si="16"/>
        <v>0</v>
      </c>
      <c r="K175" s="177"/>
      <c r="L175" s="176">
        <v>2527.56</v>
      </c>
      <c r="M175" s="175">
        <f t="shared" si="17"/>
        <v>0</v>
      </c>
    </row>
    <row r="176" spans="1:13" s="35" customFormat="1" ht="12.75" x14ac:dyDescent="0.2">
      <c r="A176" s="31">
        <v>44487</v>
      </c>
      <c r="B176" s="32" t="s">
        <v>26</v>
      </c>
      <c r="C176" s="33" t="s">
        <v>468</v>
      </c>
      <c r="D176" s="34" t="s">
        <v>414</v>
      </c>
      <c r="E176" s="185">
        <v>141.6</v>
      </c>
      <c r="F176" s="180">
        <v>4</v>
      </c>
      <c r="G176" s="193">
        <f t="shared" si="15"/>
        <v>566.4</v>
      </c>
      <c r="H176" s="190">
        <v>0</v>
      </c>
      <c r="I176" s="179"/>
      <c r="J176" s="178">
        <f t="shared" si="16"/>
        <v>0</v>
      </c>
      <c r="K176" s="177"/>
      <c r="L176" s="176">
        <v>130.97999999999999</v>
      </c>
      <c r="M176" s="175">
        <f t="shared" si="17"/>
        <v>0</v>
      </c>
    </row>
    <row r="177" spans="1:13" s="35" customFormat="1" ht="12.75" x14ac:dyDescent="0.2">
      <c r="A177" s="31">
        <v>44487</v>
      </c>
      <c r="B177" s="32" t="s">
        <v>26</v>
      </c>
      <c r="C177" s="33" t="s">
        <v>467</v>
      </c>
      <c r="D177" s="34" t="s">
        <v>416</v>
      </c>
      <c r="E177" s="185">
        <v>1150.5</v>
      </c>
      <c r="F177" s="180">
        <v>3</v>
      </c>
      <c r="G177" s="193">
        <f t="shared" si="15"/>
        <v>3451.5</v>
      </c>
      <c r="H177" s="190">
        <v>0</v>
      </c>
      <c r="I177" s="179"/>
      <c r="J177" s="178">
        <f t="shared" si="16"/>
        <v>0</v>
      </c>
      <c r="K177" s="177"/>
      <c r="L177" s="176">
        <v>132.16</v>
      </c>
      <c r="M177" s="175">
        <f t="shared" si="17"/>
        <v>0</v>
      </c>
    </row>
    <row r="178" spans="1:13" s="35" customFormat="1" ht="12.75" x14ac:dyDescent="0.2">
      <c r="A178" s="31">
        <v>44526</v>
      </c>
      <c r="B178" s="32" t="s">
        <v>26</v>
      </c>
      <c r="C178" s="33" t="s">
        <v>466</v>
      </c>
      <c r="D178" s="34" t="s">
        <v>422</v>
      </c>
      <c r="E178" s="185">
        <v>2110</v>
      </c>
      <c r="F178" s="180">
        <v>1</v>
      </c>
      <c r="G178" s="193">
        <f t="shared" si="15"/>
        <v>2110</v>
      </c>
      <c r="H178" s="190">
        <v>0</v>
      </c>
      <c r="I178" s="179"/>
      <c r="J178" s="178">
        <f t="shared" si="16"/>
        <v>0</v>
      </c>
      <c r="K178" s="177"/>
      <c r="L178" s="176">
        <v>297.36</v>
      </c>
      <c r="M178" s="175">
        <f t="shared" si="17"/>
        <v>0</v>
      </c>
    </row>
    <row r="179" spans="1:13" s="35" customFormat="1" ht="12.75" x14ac:dyDescent="0.2">
      <c r="A179" s="31">
        <v>44503</v>
      </c>
      <c r="B179" s="32" t="s">
        <v>23</v>
      </c>
      <c r="C179" s="33" t="s">
        <v>465</v>
      </c>
      <c r="D179" s="34" t="s">
        <v>424</v>
      </c>
      <c r="E179" s="185">
        <v>2.58</v>
      </c>
      <c r="F179" s="180">
        <v>49</v>
      </c>
      <c r="G179" s="193">
        <f t="shared" si="15"/>
        <v>126.42</v>
      </c>
      <c r="H179" s="190">
        <v>0</v>
      </c>
      <c r="I179" s="179"/>
      <c r="J179" s="178">
        <f t="shared" si="16"/>
        <v>0</v>
      </c>
      <c r="K179" s="177"/>
      <c r="L179" s="176">
        <v>6785</v>
      </c>
      <c r="M179" s="175">
        <f t="shared" si="17"/>
        <v>0</v>
      </c>
    </row>
    <row r="180" spans="1:13" s="35" customFormat="1" ht="12.75" x14ac:dyDescent="0.2">
      <c r="A180" s="31">
        <v>44503</v>
      </c>
      <c r="B180" s="32" t="s">
        <v>23</v>
      </c>
      <c r="C180" s="33" t="s">
        <v>464</v>
      </c>
      <c r="D180" s="34" t="s">
        <v>426</v>
      </c>
      <c r="E180" s="185">
        <v>13.15</v>
      </c>
      <c r="F180" s="180">
        <v>76</v>
      </c>
      <c r="G180" s="193">
        <f t="shared" si="15"/>
        <v>999.4</v>
      </c>
      <c r="H180" s="190">
        <v>0</v>
      </c>
      <c r="I180" s="179"/>
      <c r="J180" s="178">
        <f t="shared" si="16"/>
        <v>0</v>
      </c>
      <c r="K180" s="177"/>
      <c r="L180" s="176">
        <v>5.0199999999999996</v>
      </c>
      <c r="M180" s="175">
        <f t="shared" si="17"/>
        <v>0</v>
      </c>
    </row>
    <row r="181" spans="1:13" s="35" customFormat="1" ht="12.75" x14ac:dyDescent="0.2">
      <c r="A181" s="31">
        <v>44503</v>
      </c>
      <c r="B181" s="32" t="s">
        <v>23</v>
      </c>
      <c r="C181" s="33" t="s">
        <v>463</v>
      </c>
      <c r="D181" s="34" t="s">
        <v>428</v>
      </c>
      <c r="E181" s="185">
        <v>55.8</v>
      </c>
      <c r="F181" s="180">
        <v>11</v>
      </c>
      <c r="G181" s="193">
        <f t="shared" si="15"/>
        <v>613.79999999999995</v>
      </c>
      <c r="H181" s="190">
        <v>0</v>
      </c>
      <c r="I181" s="179"/>
      <c r="J181" s="178">
        <f t="shared" si="16"/>
        <v>0</v>
      </c>
      <c r="K181" s="177"/>
      <c r="L181" s="176">
        <v>2.9</v>
      </c>
      <c r="M181" s="175">
        <f t="shared" si="17"/>
        <v>0</v>
      </c>
    </row>
    <row r="182" spans="1:13" s="35" customFormat="1" ht="12.75" x14ac:dyDescent="0.2">
      <c r="A182" s="31">
        <v>44503</v>
      </c>
      <c r="B182" s="32" t="s">
        <v>23</v>
      </c>
      <c r="C182" s="33" t="s">
        <v>462</v>
      </c>
      <c r="D182" s="34" t="s">
        <v>429</v>
      </c>
      <c r="E182" s="185">
        <v>8.4499999999999993</v>
      </c>
      <c r="F182" s="180">
        <v>97</v>
      </c>
      <c r="G182" s="193">
        <f t="shared" si="15"/>
        <v>819.65</v>
      </c>
      <c r="H182" s="190">
        <v>0</v>
      </c>
      <c r="I182" s="179"/>
      <c r="J182" s="178">
        <f t="shared" si="16"/>
        <v>0</v>
      </c>
      <c r="K182" s="177"/>
      <c r="L182" s="176">
        <v>413</v>
      </c>
      <c r="M182" s="175">
        <f t="shared" si="17"/>
        <v>0</v>
      </c>
    </row>
    <row r="183" spans="1:13" s="35" customFormat="1" ht="12.75" x14ac:dyDescent="0.2">
      <c r="A183" s="31">
        <v>44503</v>
      </c>
      <c r="B183" s="32" t="s">
        <v>23</v>
      </c>
      <c r="C183" s="33" t="s">
        <v>461</v>
      </c>
      <c r="D183" s="34" t="s">
        <v>431</v>
      </c>
      <c r="E183" s="185">
        <v>850</v>
      </c>
      <c r="F183" s="180">
        <v>4</v>
      </c>
      <c r="G183" s="193">
        <f t="shared" si="15"/>
        <v>3400</v>
      </c>
      <c r="H183" s="190">
        <v>0</v>
      </c>
      <c r="I183" s="179"/>
      <c r="J183" s="178">
        <f t="shared" si="16"/>
        <v>0</v>
      </c>
      <c r="K183" s="177"/>
      <c r="L183" s="176">
        <v>177</v>
      </c>
      <c r="M183" s="175">
        <f t="shared" si="17"/>
        <v>0</v>
      </c>
    </row>
    <row r="184" spans="1:13" s="35" customFormat="1" ht="12.75" x14ac:dyDescent="0.2">
      <c r="A184" s="31">
        <v>44544</v>
      </c>
      <c r="B184" s="32" t="s">
        <v>29</v>
      </c>
      <c r="C184" s="33" t="s">
        <v>460</v>
      </c>
      <c r="D184" s="34" t="s">
        <v>438</v>
      </c>
      <c r="E184" s="185">
        <v>2527.56</v>
      </c>
      <c r="F184" s="180">
        <v>3</v>
      </c>
      <c r="G184" s="193">
        <f t="shared" si="15"/>
        <v>7582.68</v>
      </c>
      <c r="H184" s="190">
        <v>0</v>
      </c>
      <c r="I184" s="179"/>
      <c r="J184" s="178">
        <f t="shared" si="16"/>
        <v>0</v>
      </c>
      <c r="K184" s="177"/>
      <c r="L184" s="176">
        <v>254.44</v>
      </c>
      <c r="M184" s="175">
        <f t="shared" si="17"/>
        <v>0</v>
      </c>
    </row>
    <row r="185" spans="1:13" s="35" customFormat="1" ht="12.75" x14ac:dyDescent="0.2">
      <c r="A185" s="31">
        <v>44544</v>
      </c>
      <c r="B185" s="32" t="s">
        <v>29</v>
      </c>
      <c r="C185" s="33" t="s">
        <v>459</v>
      </c>
      <c r="D185" s="34" t="s">
        <v>440</v>
      </c>
      <c r="E185" s="185">
        <v>42.48</v>
      </c>
      <c r="F185" s="180">
        <v>35</v>
      </c>
      <c r="G185" s="193">
        <f t="shared" si="15"/>
        <v>1486.8</v>
      </c>
      <c r="H185" s="190">
        <v>0</v>
      </c>
      <c r="I185" s="179"/>
      <c r="J185" s="178">
        <f t="shared" si="16"/>
        <v>0</v>
      </c>
      <c r="K185" s="177"/>
      <c r="L185" s="176">
        <v>444.86</v>
      </c>
      <c r="M185" s="175">
        <f t="shared" si="17"/>
        <v>0</v>
      </c>
    </row>
    <row r="186" spans="1:13" s="35" customFormat="1" ht="12.75" x14ac:dyDescent="0.2">
      <c r="A186" s="31">
        <v>44544</v>
      </c>
      <c r="B186" s="32" t="s">
        <v>48</v>
      </c>
      <c r="C186" s="33" t="s">
        <v>458</v>
      </c>
      <c r="D186" s="34" t="s">
        <v>442</v>
      </c>
      <c r="E186" s="185">
        <v>297.36</v>
      </c>
      <c r="F186" s="180">
        <v>5</v>
      </c>
      <c r="G186" s="193">
        <f t="shared" si="15"/>
        <v>1486.8000000000002</v>
      </c>
      <c r="H186" s="190">
        <v>0</v>
      </c>
      <c r="I186" s="179"/>
      <c r="J186" s="178">
        <f t="shared" si="16"/>
        <v>0</v>
      </c>
      <c r="K186" s="177"/>
      <c r="L186" s="176">
        <v>261.08</v>
      </c>
      <c r="M186" s="175">
        <f t="shared" si="17"/>
        <v>0</v>
      </c>
    </row>
    <row r="187" spans="1:13" s="35" customFormat="1" ht="12.75" x14ac:dyDescent="0.2">
      <c r="A187" s="31">
        <v>44544</v>
      </c>
      <c r="B187" s="32" t="s">
        <v>456</v>
      </c>
      <c r="C187" s="33" t="s">
        <v>457</v>
      </c>
      <c r="D187" s="34" t="s">
        <v>443</v>
      </c>
      <c r="E187" s="185">
        <v>2507.5</v>
      </c>
      <c r="F187" s="180">
        <v>5</v>
      </c>
      <c r="G187" s="193">
        <f t="shared" si="15"/>
        <v>12537.5</v>
      </c>
      <c r="H187" s="190">
        <v>0</v>
      </c>
      <c r="I187" s="179"/>
      <c r="J187" s="178">
        <f t="shared" si="16"/>
        <v>0</v>
      </c>
      <c r="K187" s="177"/>
      <c r="L187" s="176"/>
      <c r="M187" s="175">
        <f t="shared" si="17"/>
        <v>0</v>
      </c>
    </row>
    <row r="188" spans="1:13" s="35" customFormat="1" ht="12.75" x14ac:dyDescent="0.2">
      <c r="A188" s="31">
        <v>44544</v>
      </c>
      <c r="B188" s="32" t="s">
        <v>456</v>
      </c>
      <c r="C188" s="33" t="s">
        <v>455</v>
      </c>
      <c r="D188" s="34" t="s">
        <v>444</v>
      </c>
      <c r="E188" s="185">
        <v>2419</v>
      </c>
      <c r="F188" s="180">
        <v>3</v>
      </c>
      <c r="G188" s="193">
        <f t="shared" si="15"/>
        <v>7257</v>
      </c>
      <c r="H188" s="190">
        <v>0</v>
      </c>
      <c r="I188" s="179"/>
      <c r="J188" s="178">
        <f t="shared" si="16"/>
        <v>0</v>
      </c>
      <c r="K188" s="177"/>
      <c r="L188" s="176"/>
      <c r="M188" s="175">
        <f t="shared" si="17"/>
        <v>0</v>
      </c>
    </row>
    <row r="189" spans="1:13" s="35" customFormat="1" ht="12.75" x14ac:dyDescent="0.2">
      <c r="A189" s="31">
        <v>44544</v>
      </c>
      <c r="B189" s="32" t="s">
        <v>45</v>
      </c>
      <c r="C189" s="33" t="s">
        <v>454</v>
      </c>
      <c r="D189" s="34" t="s">
        <v>445</v>
      </c>
      <c r="E189" s="185">
        <v>413</v>
      </c>
      <c r="F189" s="180">
        <v>4</v>
      </c>
      <c r="G189" s="193">
        <f t="shared" si="15"/>
        <v>1652</v>
      </c>
      <c r="H189" s="190">
        <v>0</v>
      </c>
      <c r="I189" s="179"/>
      <c r="J189" s="178">
        <f t="shared" si="16"/>
        <v>0</v>
      </c>
      <c r="K189" s="177"/>
      <c r="L189" s="176"/>
      <c r="M189" s="175">
        <f t="shared" si="17"/>
        <v>0</v>
      </c>
    </row>
    <row r="190" spans="1:13" s="35" customFormat="1" ht="12.75" x14ac:dyDescent="0.2">
      <c r="A190" s="31">
        <v>44544</v>
      </c>
      <c r="B190" s="32" t="s">
        <v>45</v>
      </c>
      <c r="C190" s="33" t="s">
        <v>453</v>
      </c>
      <c r="D190" s="34" t="s">
        <v>446</v>
      </c>
      <c r="E190" s="185">
        <v>177</v>
      </c>
      <c r="F190" s="180">
        <v>6</v>
      </c>
      <c r="G190" s="193">
        <f t="shared" si="15"/>
        <v>1062</v>
      </c>
      <c r="H190" s="190">
        <v>0</v>
      </c>
      <c r="I190" s="179"/>
      <c r="J190" s="178">
        <f t="shared" si="16"/>
        <v>0</v>
      </c>
      <c r="K190" s="177"/>
      <c r="L190" s="176"/>
      <c r="M190" s="175">
        <f t="shared" si="17"/>
        <v>0</v>
      </c>
    </row>
    <row r="191" spans="1:13" s="35" customFormat="1" ht="12.75" x14ac:dyDescent="0.2">
      <c r="A191" s="31">
        <v>44545</v>
      </c>
      <c r="B191" s="32" t="s">
        <v>30</v>
      </c>
      <c r="C191" s="33" t="s">
        <v>452</v>
      </c>
      <c r="D191" s="34" t="s">
        <v>447</v>
      </c>
      <c r="E191" s="185">
        <v>254.44</v>
      </c>
      <c r="F191" s="180">
        <v>56</v>
      </c>
      <c r="G191" s="193">
        <f t="shared" si="15"/>
        <v>14248.64</v>
      </c>
      <c r="H191" s="190">
        <v>0</v>
      </c>
      <c r="I191" s="179"/>
      <c r="J191" s="178">
        <f t="shared" si="16"/>
        <v>0</v>
      </c>
      <c r="K191" s="177"/>
      <c r="L191" s="176"/>
      <c r="M191" s="175">
        <f t="shared" si="17"/>
        <v>0</v>
      </c>
    </row>
    <row r="192" spans="1:13" s="35" customFormat="1" ht="12.75" x14ac:dyDescent="0.2">
      <c r="A192" s="31">
        <v>44487</v>
      </c>
      <c r="B192" s="32" t="s">
        <v>30</v>
      </c>
      <c r="C192" s="33" t="s">
        <v>451</v>
      </c>
      <c r="D192" s="36" t="s">
        <v>261</v>
      </c>
      <c r="E192" s="185">
        <v>106.69</v>
      </c>
      <c r="F192" s="180">
        <v>70</v>
      </c>
      <c r="G192" s="193">
        <f t="shared" si="15"/>
        <v>7468.3</v>
      </c>
      <c r="H192" s="190">
        <v>0</v>
      </c>
      <c r="I192" s="179"/>
      <c r="J192" s="178">
        <f t="shared" si="16"/>
        <v>0</v>
      </c>
      <c r="K192" s="177"/>
      <c r="L192" s="176"/>
      <c r="M192" s="175">
        <f t="shared" si="17"/>
        <v>0</v>
      </c>
    </row>
    <row r="193" spans="1:13" ht="16.5" thickBot="1" x14ac:dyDescent="0.3">
      <c r="A193" s="223" t="s">
        <v>290</v>
      </c>
      <c r="B193" s="224"/>
      <c r="C193" s="224"/>
      <c r="D193" s="224"/>
      <c r="E193" s="224"/>
      <c r="F193" s="198"/>
      <c r="G193" s="199">
        <f>SUM(G8:G192)</f>
        <v>522393.4935194999</v>
      </c>
      <c r="H193" s="158"/>
      <c r="I193" s="41"/>
      <c r="J193" s="157">
        <f>SUM(J8:J192)</f>
        <v>0</v>
      </c>
      <c r="K193" s="158"/>
      <c r="L193" s="158"/>
      <c r="M193" s="174">
        <f>SUM(M8:M192)</f>
        <v>0</v>
      </c>
    </row>
    <row r="194" spans="1:13" hidden="1" x14ac:dyDescent="0.25">
      <c r="A194" s="42"/>
      <c r="B194" s="42"/>
      <c r="C194" s="43"/>
      <c r="D194" s="42"/>
      <c r="E194" s="42"/>
      <c r="F194" s="42"/>
      <c r="G194" s="42"/>
      <c r="H194" s="42"/>
      <c r="I194" s="42"/>
      <c r="J194" s="42"/>
      <c r="K194" s="42"/>
      <c r="L194" s="42"/>
    </row>
    <row r="195" spans="1:13" hidden="1" x14ac:dyDescent="0.25">
      <c r="A195" s="42"/>
      <c r="B195" s="42"/>
      <c r="C195" s="43"/>
      <c r="D195" s="42"/>
      <c r="E195" s="42"/>
      <c r="F195" s="42"/>
      <c r="G195" s="42"/>
      <c r="H195" s="42"/>
      <c r="I195" s="42"/>
      <c r="J195" s="42"/>
      <c r="K195" s="42"/>
      <c r="L195" s="42"/>
    </row>
    <row r="196" spans="1:13" hidden="1" x14ac:dyDescent="0.25">
      <c r="A196" s="42"/>
      <c r="B196" s="42"/>
      <c r="C196" s="43"/>
      <c r="D196" s="42"/>
      <c r="E196" s="42"/>
      <c r="F196" s="42"/>
      <c r="G196" s="42"/>
      <c r="H196" s="42"/>
      <c r="I196" s="42"/>
      <c r="J196" s="42"/>
      <c r="K196" s="42"/>
      <c r="L196" s="42"/>
    </row>
    <row r="197" spans="1:13" hidden="1" x14ac:dyDescent="0.25">
      <c r="A197" s="42"/>
      <c r="B197" s="42"/>
      <c r="C197" s="43"/>
      <c r="D197" s="42"/>
      <c r="E197" s="42"/>
      <c r="F197" s="42"/>
      <c r="G197" s="42"/>
      <c r="H197" s="42"/>
      <c r="I197" s="42"/>
      <c r="J197" s="42"/>
      <c r="K197" s="42"/>
      <c r="L197" s="42"/>
    </row>
    <row r="198" spans="1:13" hidden="1" x14ac:dyDescent="0.25">
      <c r="A198" s="44"/>
      <c r="B198" s="44"/>
      <c r="C198" s="45"/>
      <c r="D198" s="44"/>
      <c r="E198" s="44"/>
      <c r="F198" s="137"/>
      <c r="G198" s="44"/>
      <c r="H198" s="44"/>
      <c r="I198" s="44"/>
      <c r="J198" s="44"/>
      <c r="K198" s="44"/>
      <c r="L198" s="44"/>
    </row>
    <row r="199" spans="1:13" x14ac:dyDescent="0.25">
      <c r="A199" s="44"/>
      <c r="B199" s="44"/>
      <c r="C199" s="45"/>
      <c r="D199" s="44"/>
      <c r="E199" s="44"/>
      <c r="F199" s="137"/>
      <c r="G199" s="44"/>
      <c r="H199" s="44"/>
      <c r="I199" s="44"/>
      <c r="J199" s="44"/>
      <c r="K199" s="44"/>
      <c r="L199" s="44"/>
    </row>
    <row r="200" spans="1:13" x14ac:dyDescent="0.25">
      <c r="A200" s="44"/>
      <c r="B200" s="44"/>
      <c r="C200" s="45"/>
      <c r="D200" s="44"/>
      <c r="E200" s="44"/>
      <c r="F200" s="137"/>
      <c r="G200" s="44"/>
      <c r="H200" s="44"/>
      <c r="I200" s="44"/>
      <c r="J200" s="44"/>
      <c r="K200" s="44"/>
      <c r="L200" s="44"/>
    </row>
    <row r="201" spans="1:13" x14ac:dyDescent="0.25">
      <c r="A201" s="44"/>
      <c r="B201" s="44"/>
      <c r="C201" s="45"/>
      <c r="D201" s="44"/>
      <c r="E201" s="44"/>
      <c r="F201" s="137"/>
      <c r="G201" s="44"/>
      <c r="H201" s="44"/>
      <c r="I201" s="44"/>
      <c r="J201" s="44"/>
      <c r="K201" s="44"/>
      <c r="L201" s="44"/>
    </row>
    <row r="202" spans="1:13" x14ac:dyDescent="0.25">
      <c r="A202" s="44"/>
      <c r="B202" s="44"/>
      <c r="C202" s="45"/>
      <c r="D202" s="44"/>
      <c r="E202" s="44"/>
      <c r="F202" s="137"/>
      <c r="G202" s="44"/>
      <c r="H202" s="44"/>
      <c r="I202" s="44"/>
      <c r="J202" s="44"/>
      <c r="K202" s="44"/>
      <c r="L202" s="44"/>
    </row>
    <row r="203" spans="1:13" x14ac:dyDescent="0.25">
      <c r="A203" s="44"/>
      <c r="B203" s="44"/>
      <c r="C203" s="45"/>
      <c r="D203" s="44"/>
      <c r="E203" s="44"/>
      <c r="F203" s="137"/>
      <c r="G203" s="44"/>
      <c r="H203" s="44"/>
      <c r="I203" s="44"/>
      <c r="J203" s="44"/>
      <c r="K203" s="44"/>
      <c r="L203" s="44"/>
    </row>
    <row r="204" spans="1:13" x14ac:dyDescent="0.25">
      <c r="A204" s="44"/>
      <c r="B204" s="44"/>
      <c r="C204" s="45"/>
      <c r="D204" s="44"/>
      <c r="E204" s="44"/>
      <c r="F204" s="137"/>
      <c r="G204" s="44"/>
      <c r="H204" s="44"/>
      <c r="I204" s="44"/>
      <c r="J204" s="44"/>
      <c r="K204" s="44"/>
      <c r="L204" s="44"/>
    </row>
    <row r="205" spans="1:13" ht="19.5" x14ac:dyDescent="0.3">
      <c r="A205" s="225" t="s">
        <v>370</v>
      </c>
      <c r="B205" s="225"/>
      <c r="C205" s="225"/>
      <c r="D205" s="164" t="s">
        <v>449</v>
      </c>
      <c r="E205" s="225" t="s">
        <v>448</v>
      </c>
      <c r="F205" s="225"/>
      <c r="G205" s="225"/>
      <c r="H205" s="164"/>
      <c r="I205" s="226" t="s">
        <v>432</v>
      </c>
      <c r="J205" s="226"/>
      <c r="K205" s="226"/>
      <c r="L205" s="226"/>
      <c r="M205" s="226"/>
    </row>
    <row r="206" spans="1:13" ht="19.5" x14ac:dyDescent="0.3">
      <c r="A206" s="229" t="s">
        <v>371</v>
      </c>
      <c r="B206" s="229"/>
      <c r="C206" s="229"/>
      <c r="D206" s="162" t="s">
        <v>433</v>
      </c>
      <c r="E206" s="228" t="s">
        <v>388</v>
      </c>
      <c r="F206" s="228"/>
      <c r="G206" s="228"/>
      <c r="H206" s="162"/>
      <c r="I206" s="227" t="s">
        <v>433</v>
      </c>
      <c r="J206" s="227"/>
      <c r="K206" s="227"/>
      <c r="L206" s="227"/>
      <c r="M206" s="227"/>
    </row>
    <row r="207" spans="1:13" ht="19.5" x14ac:dyDescent="0.3">
      <c r="A207" s="228" t="s">
        <v>356</v>
      </c>
      <c r="B207" s="228"/>
      <c r="C207" s="228"/>
      <c r="D207" s="162" t="s">
        <v>502</v>
      </c>
      <c r="E207" s="228" t="s">
        <v>503</v>
      </c>
      <c r="F207" s="228"/>
      <c r="G207" s="228"/>
      <c r="H207" s="162"/>
      <c r="I207" s="136"/>
      <c r="J207" s="227" t="s">
        <v>434</v>
      </c>
      <c r="K207" s="227"/>
      <c r="L207" s="227"/>
      <c r="M207" s="2"/>
    </row>
    <row r="208" spans="1:13" ht="19.5" x14ac:dyDescent="0.3">
      <c r="A208" s="162"/>
      <c r="B208" s="162"/>
      <c r="C208" s="162"/>
      <c r="D208" s="162"/>
      <c r="E208" s="162"/>
      <c r="F208" s="162"/>
      <c r="G208" s="162"/>
      <c r="H208" s="162"/>
      <c r="I208" s="136"/>
      <c r="J208" s="163"/>
      <c r="K208" s="163"/>
      <c r="L208" s="163"/>
      <c r="M208" s="2"/>
    </row>
    <row r="209" spans="6:6" ht="19.5" x14ac:dyDescent="0.25">
      <c r="F209" s="138"/>
    </row>
  </sheetData>
  <mergeCells count="13">
    <mergeCell ref="J207:L207"/>
    <mergeCell ref="E205:G205"/>
    <mergeCell ref="E206:G206"/>
    <mergeCell ref="E207:G207"/>
    <mergeCell ref="A206:C206"/>
    <mergeCell ref="A207:C207"/>
    <mergeCell ref="I206:M206"/>
    <mergeCell ref="A4:M4"/>
    <mergeCell ref="A5:M5"/>
    <mergeCell ref="A6:M6"/>
    <mergeCell ref="A193:E193"/>
    <mergeCell ref="A205:C205"/>
    <mergeCell ref="I205:M205"/>
  </mergeCells>
  <printOptions horizontalCentered="1"/>
  <pageMargins left="0.23622047244094491" right="0.23622047244094491" top="0.74803149606299213" bottom="0.21" header="0.31496062992125984" footer="0.12"/>
  <pageSetup scale="80" fitToHeight="0" orientation="portrait" r:id="rId1"/>
  <rowBreaks count="2" manualBreakCount="2">
    <brk id="65" max="12" man="1"/>
    <brk id="13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347C-3DE5-42D3-8F8A-73DFDA28003C}">
  <sheetPr>
    <pageSetUpPr fitToPage="1"/>
  </sheetPr>
  <dimension ref="B1:K83"/>
  <sheetViews>
    <sheetView view="pageBreakPreview" topLeftCell="A22" zoomScaleNormal="100" zoomScaleSheetLayoutView="100" workbookViewId="0">
      <selection sqref="A1:A1048576"/>
    </sheetView>
  </sheetViews>
  <sheetFormatPr baseColWidth="10" defaultRowHeight="15" x14ac:dyDescent="0.25"/>
  <cols>
    <col min="1" max="1" width="5.140625" customWidth="1"/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36"/>
      <c r="C2" s="236"/>
      <c r="D2" s="236"/>
      <c r="E2" s="236"/>
      <c r="F2" s="236"/>
      <c r="G2" s="236"/>
      <c r="H2" s="236"/>
    </row>
    <row r="3" spans="2:11" ht="15" customHeight="1" x14ac:dyDescent="0.25">
      <c r="B3" s="236"/>
      <c r="C3" s="236"/>
      <c r="D3" s="236"/>
      <c r="E3" s="236"/>
      <c r="F3" s="236"/>
      <c r="G3" s="236"/>
      <c r="H3" s="236"/>
    </row>
    <row r="4" spans="2:11" ht="34.5" customHeight="1" x14ac:dyDescent="0.25">
      <c r="B4" s="237"/>
      <c r="C4" s="237"/>
      <c r="D4" s="237"/>
      <c r="E4" s="237"/>
      <c r="F4" s="237"/>
      <c r="G4" s="237"/>
      <c r="H4" s="237"/>
    </row>
    <row r="5" spans="2:11" ht="9.75" customHeight="1" x14ac:dyDescent="0.25">
      <c r="B5" s="27"/>
      <c r="C5" s="27"/>
      <c r="D5" s="27"/>
      <c r="E5" s="27"/>
      <c r="F5" s="27"/>
      <c r="G5" s="27"/>
      <c r="H5" s="27"/>
    </row>
    <row r="6" spans="2:11" ht="24" customHeight="1" x14ac:dyDescent="0.25">
      <c r="B6" s="236" t="s">
        <v>14</v>
      </c>
      <c r="C6" s="236"/>
      <c r="D6" s="236"/>
      <c r="E6" s="236"/>
      <c r="F6" s="236"/>
      <c r="G6" s="236"/>
      <c r="H6" s="236"/>
    </row>
    <row r="7" spans="2:11" ht="28.5" customHeight="1" x14ac:dyDescent="0.25">
      <c r="B7" s="236"/>
      <c r="C7" s="236"/>
      <c r="D7" s="236"/>
      <c r="E7" s="236"/>
      <c r="F7" s="236"/>
      <c r="G7" s="236"/>
      <c r="H7" s="236"/>
    </row>
    <row r="8" spans="2:11" ht="20.25" x14ac:dyDescent="0.25">
      <c r="B8" s="171"/>
      <c r="C8" s="171"/>
      <c r="D8" s="171"/>
      <c r="E8" s="171"/>
      <c r="F8" s="171"/>
      <c r="G8" s="171"/>
      <c r="H8" s="171"/>
      <c r="I8" s="26"/>
      <c r="J8" s="26"/>
      <c r="K8" s="26"/>
    </row>
    <row r="9" spans="2:11" ht="20.25" x14ac:dyDescent="0.25">
      <c r="B9" s="238" t="s">
        <v>13</v>
      </c>
      <c r="C9" s="238"/>
      <c r="D9" s="238"/>
      <c r="E9" s="238"/>
      <c r="F9" s="238"/>
      <c r="G9" s="238"/>
      <c r="H9" s="238"/>
    </row>
    <row r="10" spans="2:11" ht="18" x14ac:dyDescent="0.25">
      <c r="B10" s="239" t="s">
        <v>504</v>
      </c>
      <c r="C10" s="239"/>
      <c r="D10" s="239"/>
      <c r="E10" s="239"/>
      <c r="F10" s="239"/>
      <c r="G10" s="239"/>
      <c r="H10" s="239"/>
    </row>
    <row r="11" spans="2:11" ht="26.25" customHeight="1" thickBot="1" x14ac:dyDescent="0.3">
      <c r="B11" s="239" t="s">
        <v>12</v>
      </c>
      <c r="C11" s="239"/>
      <c r="D11" s="239"/>
      <c r="E11" s="239"/>
      <c r="F11" s="239"/>
      <c r="G11" s="239"/>
      <c r="H11" s="239"/>
    </row>
    <row r="12" spans="2:11" ht="30" customHeight="1" thickBot="1" x14ac:dyDescent="0.3">
      <c r="B12" s="234"/>
      <c r="C12" s="235" t="s">
        <v>11</v>
      </c>
      <c r="D12" s="235"/>
      <c r="E12" s="235"/>
      <c r="F12" s="235"/>
      <c r="G12" s="235"/>
      <c r="H12" s="235"/>
    </row>
    <row r="13" spans="2:11" ht="17.25" thickBot="1" x14ac:dyDescent="0.3">
      <c r="B13" s="234"/>
      <c r="C13" s="234"/>
      <c r="D13" s="234"/>
      <c r="E13" s="25"/>
      <c r="F13" s="234" t="s">
        <v>10</v>
      </c>
      <c r="G13" s="234"/>
      <c r="H13" s="234"/>
    </row>
    <row r="14" spans="2:11" ht="39.75" customHeight="1" thickBot="1" x14ac:dyDescent="0.3">
      <c r="B14" s="234"/>
      <c r="C14" s="24" t="s">
        <v>505</v>
      </c>
      <c r="D14" s="170" t="s">
        <v>9</v>
      </c>
      <c r="E14" s="25" t="s">
        <v>8</v>
      </c>
      <c r="F14" s="170" t="s">
        <v>7</v>
      </c>
      <c r="G14" s="170" t="s">
        <v>6</v>
      </c>
      <c r="H14" s="170" t="s">
        <v>5</v>
      </c>
    </row>
    <row r="15" spans="2:11" ht="24.95" customHeight="1" thickBot="1" x14ac:dyDescent="0.3">
      <c r="B15" s="18"/>
      <c r="C15" s="200"/>
      <c r="D15" s="16"/>
      <c r="E15" s="23" t="s">
        <v>4</v>
      </c>
      <c r="F15" s="22"/>
      <c r="G15" s="22"/>
      <c r="H15" s="8">
        <f>+'[1]INGRESOS Y EGRESOS DICIEMBRE'!$H$75</f>
        <v>2577363.1400000006</v>
      </c>
    </row>
    <row r="16" spans="2:11" ht="24.95" customHeight="1" thickBot="1" x14ac:dyDescent="0.3">
      <c r="B16" s="18"/>
      <c r="C16" s="12">
        <v>44564</v>
      </c>
      <c r="D16" s="16"/>
      <c r="E16" s="16" t="s">
        <v>506</v>
      </c>
      <c r="F16" s="21"/>
      <c r="G16" s="201"/>
      <c r="H16" s="14">
        <f>H15+F16-G16</f>
        <v>2577363.1400000006</v>
      </c>
    </row>
    <row r="17" spans="2:10" ht="24.95" customHeight="1" thickBot="1" x14ac:dyDescent="0.3">
      <c r="B17" s="18"/>
      <c r="C17" s="12">
        <v>44564</v>
      </c>
      <c r="D17" s="17"/>
      <c r="E17" s="16" t="s">
        <v>507</v>
      </c>
      <c r="F17" s="15">
        <v>5000</v>
      </c>
      <c r="G17" s="15"/>
      <c r="H17" s="14">
        <f t="shared" ref="H17:H71" si="0">H16+F17-G17</f>
        <v>2582363.1400000006</v>
      </c>
    </row>
    <row r="18" spans="2:10" ht="24.95" customHeight="1" thickBot="1" x14ac:dyDescent="0.3">
      <c r="B18" s="18"/>
      <c r="C18" s="12">
        <v>44566</v>
      </c>
      <c r="D18" s="17"/>
      <c r="E18" s="16" t="s">
        <v>508</v>
      </c>
      <c r="F18" s="15">
        <v>5000</v>
      </c>
      <c r="G18" s="15"/>
      <c r="H18" s="14">
        <f t="shared" si="0"/>
        <v>2587363.1400000006</v>
      </c>
      <c r="J18" s="19"/>
    </row>
    <row r="19" spans="2:10" ht="24.95" customHeight="1" thickBot="1" x14ac:dyDescent="0.3">
      <c r="B19" s="18"/>
      <c r="C19" s="12">
        <v>44566</v>
      </c>
      <c r="D19" s="17"/>
      <c r="E19" s="16" t="s">
        <v>509</v>
      </c>
      <c r="F19" s="20">
        <v>5000</v>
      </c>
      <c r="G19" s="15"/>
      <c r="H19" s="14">
        <f t="shared" si="0"/>
        <v>2592363.1400000006</v>
      </c>
    </row>
    <row r="20" spans="2:10" ht="24.95" customHeight="1" thickBot="1" x14ac:dyDescent="0.3">
      <c r="B20" s="18"/>
      <c r="C20" s="12">
        <v>44567</v>
      </c>
      <c r="D20" s="17"/>
      <c r="E20" s="16" t="s">
        <v>510</v>
      </c>
      <c r="F20" s="20">
        <v>5000</v>
      </c>
      <c r="G20" s="15"/>
      <c r="H20" s="14">
        <f t="shared" si="0"/>
        <v>2597363.1400000006</v>
      </c>
    </row>
    <row r="21" spans="2:10" ht="24.95" customHeight="1" thickBot="1" x14ac:dyDescent="0.3">
      <c r="B21" s="18"/>
      <c r="C21" s="12">
        <v>44567</v>
      </c>
      <c r="D21" s="17"/>
      <c r="E21" s="16" t="s">
        <v>511</v>
      </c>
      <c r="F21" s="20">
        <v>5000</v>
      </c>
      <c r="G21" s="15"/>
      <c r="H21" s="14">
        <f t="shared" si="0"/>
        <v>2602363.1400000006</v>
      </c>
    </row>
    <row r="22" spans="2:10" ht="24.95" customHeight="1" thickBot="1" x14ac:dyDescent="0.3">
      <c r="B22" s="18"/>
      <c r="C22" s="12">
        <v>44567</v>
      </c>
      <c r="D22" s="17"/>
      <c r="E22" s="16" t="s">
        <v>512</v>
      </c>
      <c r="F22" s="20">
        <v>5000</v>
      </c>
      <c r="G22" s="15"/>
      <c r="H22" s="14">
        <f t="shared" si="0"/>
        <v>2607363.1400000006</v>
      </c>
    </row>
    <row r="23" spans="2:10" ht="24.95" customHeight="1" thickBot="1" x14ac:dyDescent="0.3">
      <c r="B23" s="18"/>
      <c r="C23" s="12">
        <v>44567</v>
      </c>
      <c r="D23" s="17"/>
      <c r="E23" s="16" t="s">
        <v>513</v>
      </c>
      <c r="F23" s="20">
        <v>5000</v>
      </c>
      <c r="G23" s="15"/>
      <c r="H23" s="14">
        <f t="shared" si="0"/>
        <v>2612363.1400000006</v>
      </c>
    </row>
    <row r="24" spans="2:10" ht="24.95" customHeight="1" thickBot="1" x14ac:dyDescent="0.3">
      <c r="B24" s="18"/>
      <c r="C24" s="12">
        <v>44567</v>
      </c>
      <c r="D24" s="17"/>
      <c r="E24" s="16" t="s">
        <v>514</v>
      </c>
      <c r="F24" s="20">
        <v>5000</v>
      </c>
      <c r="G24" s="15"/>
      <c r="H24" s="14">
        <f t="shared" si="0"/>
        <v>2617363.1400000006</v>
      </c>
    </row>
    <row r="25" spans="2:10" ht="24.95" customHeight="1" thickBot="1" x14ac:dyDescent="0.3">
      <c r="B25" s="18"/>
      <c r="C25" s="12">
        <v>44567</v>
      </c>
      <c r="D25" s="202">
        <v>4397</v>
      </c>
      <c r="E25" s="16" t="s">
        <v>515</v>
      </c>
      <c r="F25" s="20"/>
      <c r="G25" s="15"/>
      <c r="H25" s="14">
        <f t="shared" si="0"/>
        <v>2617363.1400000006</v>
      </c>
    </row>
    <row r="26" spans="2:10" ht="24.95" customHeight="1" thickBot="1" x14ac:dyDescent="0.3">
      <c r="B26" s="18"/>
      <c r="C26" s="12">
        <v>44568</v>
      </c>
      <c r="D26" s="17"/>
      <c r="E26" s="16" t="s">
        <v>516</v>
      </c>
      <c r="F26" s="20"/>
      <c r="G26" s="15">
        <v>5386.63</v>
      </c>
      <c r="H26" s="14">
        <f t="shared" si="0"/>
        <v>2611976.5100000007</v>
      </c>
    </row>
    <row r="27" spans="2:10" ht="24.95" customHeight="1" thickBot="1" x14ac:dyDescent="0.3">
      <c r="B27" s="18"/>
      <c r="C27" s="12">
        <v>44572</v>
      </c>
      <c r="D27" s="17"/>
      <c r="E27" s="16" t="s">
        <v>517</v>
      </c>
      <c r="F27" s="20">
        <v>5000</v>
      </c>
      <c r="G27" s="15"/>
      <c r="H27" s="14">
        <f t="shared" si="0"/>
        <v>2616976.5100000007</v>
      </c>
    </row>
    <row r="28" spans="2:10" ht="24.95" customHeight="1" thickBot="1" x14ac:dyDescent="0.3">
      <c r="B28" s="18"/>
      <c r="C28" s="12">
        <v>44572</v>
      </c>
      <c r="D28" s="17"/>
      <c r="E28" s="16" t="s">
        <v>518</v>
      </c>
      <c r="F28" s="20">
        <v>8000</v>
      </c>
      <c r="G28" s="15"/>
      <c r="H28" s="14">
        <f t="shared" si="0"/>
        <v>2624976.5100000007</v>
      </c>
    </row>
    <row r="29" spans="2:10" ht="24.95" customHeight="1" thickBot="1" x14ac:dyDescent="0.3">
      <c r="B29" s="18"/>
      <c r="C29" s="12">
        <v>44572</v>
      </c>
      <c r="D29" s="17">
        <v>9396</v>
      </c>
      <c r="E29" s="16" t="s">
        <v>519</v>
      </c>
      <c r="F29" s="20"/>
      <c r="G29" s="15">
        <v>30000</v>
      </c>
      <c r="H29" s="14">
        <f t="shared" si="0"/>
        <v>2594976.5100000007</v>
      </c>
    </row>
    <row r="30" spans="2:10" ht="24.95" customHeight="1" thickBot="1" x14ac:dyDescent="0.3">
      <c r="B30" s="18"/>
      <c r="C30" s="12">
        <v>44573</v>
      </c>
      <c r="D30" s="17"/>
      <c r="E30" s="16" t="s">
        <v>520</v>
      </c>
      <c r="F30" s="20">
        <v>30000</v>
      </c>
      <c r="G30" s="15"/>
      <c r="H30" s="14">
        <f t="shared" si="0"/>
        <v>2624976.5100000007</v>
      </c>
    </row>
    <row r="31" spans="2:10" ht="24.95" customHeight="1" thickBot="1" x14ac:dyDescent="0.3">
      <c r="B31" s="18"/>
      <c r="C31" s="12">
        <v>44573</v>
      </c>
      <c r="D31" s="17"/>
      <c r="E31" s="16" t="s">
        <v>521</v>
      </c>
      <c r="F31" s="15">
        <v>5000</v>
      </c>
      <c r="G31" s="15"/>
      <c r="H31" s="14">
        <f t="shared" si="0"/>
        <v>2629976.5100000007</v>
      </c>
    </row>
    <row r="32" spans="2:10" ht="24.95" customHeight="1" thickBot="1" x14ac:dyDescent="0.3">
      <c r="B32" s="18"/>
      <c r="C32" s="12">
        <v>44574</v>
      </c>
      <c r="D32" s="17"/>
      <c r="E32" s="16" t="s">
        <v>522</v>
      </c>
      <c r="F32" s="15">
        <v>5000</v>
      </c>
      <c r="G32" s="15"/>
      <c r="H32" s="14">
        <f t="shared" si="0"/>
        <v>2634976.5100000007</v>
      </c>
    </row>
    <row r="33" spans="2:10" ht="24.95" customHeight="1" thickBot="1" x14ac:dyDescent="0.3">
      <c r="B33" s="18"/>
      <c r="C33" s="12">
        <v>44574</v>
      </c>
      <c r="D33" s="17"/>
      <c r="E33" s="16" t="s">
        <v>523</v>
      </c>
      <c r="F33" s="15">
        <v>5000</v>
      </c>
      <c r="G33" s="15"/>
      <c r="H33" s="14">
        <f t="shared" si="0"/>
        <v>2639976.5100000007</v>
      </c>
    </row>
    <row r="34" spans="2:10" ht="24.95" customHeight="1" thickBot="1" x14ac:dyDescent="0.3">
      <c r="B34" s="18"/>
      <c r="C34" s="12">
        <v>44574</v>
      </c>
      <c r="D34" s="17"/>
      <c r="E34" s="16" t="s">
        <v>524</v>
      </c>
      <c r="F34" s="15"/>
      <c r="G34" s="15">
        <v>15000</v>
      </c>
      <c r="H34" s="14">
        <f t="shared" si="0"/>
        <v>2624976.5100000007</v>
      </c>
    </row>
    <row r="35" spans="2:10" ht="24.95" customHeight="1" thickBot="1" x14ac:dyDescent="0.3">
      <c r="B35" s="18"/>
      <c r="C35" s="12">
        <v>44574</v>
      </c>
      <c r="D35" s="17"/>
      <c r="E35" s="16" t="s">
        <v>525</v>
      </c>
      <c r="F35" s="15"/>
      <c r="G35" s="15">
        <v>13250</v>
      </c>
      <c r="H35" s="14">
        <f t="shared" si="0"/>
        <v>2611726.5100000007</v>
      </c>
    </row>
    <row r="36" spans="2:10" ht="24.95" customHeight="1" thickBot="1" x14ac:dyDescent="0.3">
      <c r="B36" s="18"/>
      <c r="C36" s="12">
        <v>44574</v>
      </c>
      <c r="D36" s="17"/>
      <c r="E36" s="16" t="s">
        <v>526</v>
      </c>
      <c r="F36" s="15"/>
      <c r="G36" s="15">
        <v>13250</v>
      </c>
      <c r="H36" s="14">
        <f t="shared" si="0"/>
        <v>2598476.5100000007</v>
      </c>
    </row>
    <row r="37" spans="2:10" ht="24.95" customHeight="1" thickBot="1" x14ac:dyDescent="0.3">
      <c r="B37" s="18"/>
      <c r="C37" s="12">
        <v>44574</v>
      </c>
      <c r="D37" s="17"/>
      <c r="E37" s="16" t="s">
        <v>527</v>
      </c>
      <c r="F37" s="15"/>
      <c r="G37" s="15">
        <v>8900</v>
      </c>
      <c r="H37" s="14">
        <f t="shared" si="0"/>
        <v>2589576.5100000007</v>
      </c>
    </row>
    <row r="38" spans="2:10" ht="24.95" customHeight="1" thickBot="1" x14ac:dyDescent="0.3">
      <c r="B38" s="18"/>
      <c r="C38" s="12">
        <v>44574</v>
      </c>
      <c r="D38" s="17"/>
      <c r="E38" s="16" t="s">
        <v>528</v>
      </c>
      <c r="F38" s="15"/>
      <c r="G38" s="15">
        <v>4622.7</v>
      </c>
      <c r="H38" s="14">
        <f t="shared" si="0"/>
        <v>2584953.8100000005</v>
      </c>
    </row>
    <row r="39" spans="2:10" ht="24.95" customHeight="1" thickBot="1" x14ac:dyDescent="0.3">
      <c r="B39" s="18"/>
      <c r="C39" s="12">
        <v>44574</v>
      </c>
      <c r="D39" s="17">
        <v>4398</v>
      </c>
      <c r="E39" s="16" t="s">
        <v>529</v>
      </c>
      <c r="F39" s="15"/>
      <c r="G39" s="15">
        <v>7073.34</v>
      </c>
      <c r="H39" s="14">
        <f t="shared" si="0"/>
        <v>2577880.4700000007</v>
      </c>
    </row>
    <row r="40" spans="2:10" ht="24.95" customHeight="1" thickBot="1" x14ac:dyDescent="0.3">
      <c r="B40" s="18"/>
      <c r="C40" s="12">
        <v>44575</v>
      </c>
      <c r="D40" s="17"/>
      <c r="E40" s="16" t="s">
        <v>530</v>
      </c>
      <c r="F40" s="15">
        <v>5000</v>
      </c>
      <c r="G40" s="15"/>
      <c r="H40" s="14">
        <f t="shared" si="0"/>
        <v>2582880.4700000007</v>
      </c>
    </row>
    <row r="41" spans="2:10" ht="24.95" customHeight="1" thickBot="1" x14ac:dyDescent="0.3">
      <c r="B41" s="18"/>
      <c r="C41" s="12">
        <v>44578</v>
      </c>
      <c r="D41" s="17"/>
      <c r="E41" s="16" t="s">
        <v>531</v>
      </c>
      <c r="F41" s="15">
        <v>5000</v>
      </c>
      <c r="G41" s="15"/>
      <c r="H41" s="14">
        <f t="shared" si="0"/>
        <v>2587880.4700000007</v>
      </c>
    </row>
    <row r="42" spans="2:10" ht="24.95" customHeight="1" thickBot="1" x14ac:dyDescent="0.3">
      <c r="B42" s="18"/>
      <c r="C42" s="12">
        <v>44578</v>
      </c>
      <c r="D42" s="17"/>
      <c r="E42" s="16" t="s">
        <v>532</v>
      </c>
      <c r="F42" s="15">
        <v>5000</v>
      </c>
      <c r="G42" s="15"/>
      <c r="H42" s="14">
        <f t="shared" si="0"/>
        <v>2592880.4700000007</v>
      </c>
    </row>
    <row r="43" spans="2:10" ht="24.95" customHeight="1" thickBot="1" x14ac:dyDescent="0.3">
      <c r="B43" s="18"/>
      <c r="C43" s="12">
        <v>44578</v>
      </c>
      <c r="D43" s="17"/>
      <c r="E43" s="16" t="s">
        <v>533</v>
      </c>
      <c r="F43" s="15">
        <v>5000</v>
      </c>
      <c r="G43" s="15"/>
      <c r="H43" s="14">
        <f t="shared" si="0"/>
        <v>2597880.4700000007</v>
      </c>
      <c r="J43" s="19"/>
    </row>
    <row r="44" spans="2:10" ht="24.95" customHeight="1" thickBot="1" x14ac:dyDescent="0.3">
      <c r="B44" s="18"/>
      <c r="C44" s="12">
        <v>44578</v>
      </c>
      <c r="D44" s="17"/>
      <c r="E44" s="16" t="s">
        <v>534</v>
      </c>
      <c r="F44" s="15">
        <v>5000</v>
      </c>
      <c r="G44" s="15"/>
      <c r="H44" s="14">
        <f t="shared" si="0"/>
        <v>2602880.4700000007</v>
      </c>
    </row>
    <row r="45" spans="2:10" ht="24.95" customHeight="1" thickBot="1" x14ac:dyDescent="0.3">
      <c r="B45" s="18"/>
      <c r="C45" s="12">
        <v>44578</v>
      </c>
      <c r="D45" s="17"/>
      <c r="E45" s="16" t="s">
        <v>535</v>
      </c>
      <c r="F45" s="15">
        <v>5000</v>
      </c>
      <c r="G45" s="15"/>
      <c r="H45" s="14">
        <f t="shared" si="0"/>
        <v>2607880.4700000007</v>
      </c>
    </row>
    <row r="46" spans="2:10" ht="24.95" customHeight="1" thickBot="1" x14ac:dyDescent="0.3">
      <c r="B46" s="18"/>
      <c r="C46" s="12">
        <v>44578</v>
      </c>
      <c r="D46" s="17"/>
      <c r="E46" s="16" t="s">
        <v>536</v>
      </c>
      <c r="F46" s="15">
        <v>8000</v>
      </c>
      <c r="G46" s="15"/>
      <c r="H46" s="14">
        <f t="shared" si="0"/>
        <v>2615880.4700000007</v>
      </c>
    </row>
    <row r="47" spans="2:10" ht="24.95" customHeight="1" thickBot="1" x14ac:dyDescent="0.3">
      <c r="B47" s="18"/>
      <c r="C47" s="12">
        <v>44578</v>
      </c>
      <c r="D47" s="17"/>
      <c r="E47" s="16" t="s">
        <v>537</v>
      </c>
      <c r="F47" s="15">
        <v>13000</v>
      </c>
      <c r="G47" s="15"/>
      <c r="H47" s="14">
        <f t="shared" si="0"/>
        <v>2628880.4700000007</v>
      </c>
    </row>
    <row r="48" spans="2:10" ht="24.95" customHeight="1" thickBot="1" x14ac:dyDescent="0.3">
      <c r="B48" s="18"/>
      <c r="C48" s="12" t="s">
        <v>538</v>
      </c>
      <c r="D48" s="17">
        <v>4393</v>
      </c>
      <c r="E48" s="16" t="s">
        <v>539</v>
      </c>
      <c r="F48" s="15"/>
      <c r="G48" s="15">
        <v>8589.9</v>
      </c>
      <c r="H48" s="14">
        <f t="shared" si="0"/>
        <v>2620290.5700000008</v>
      </c>
    </row>
    <row r="49" spans="2:8" ht="24.95" customHeight="1" thickBot="1" x14ac:dyDescent="0.3">
      <c r="B49" s="18"/>
      <c r="C49" s="12">
        <v>44580</v>
      </c>
      <c r="D49" s="17"/>
      <c r="E49" s="16" t="s">
        <v>540</v>
      </c>
      <c r="F49" s="15"/>
      <c r="G49" s="15"/>
      <c r="H49" s="14">
        <f t="shared" si="0"/>
        <v>2620290.5700000008</v>
      </c>
    </row>
    <row r="50" spans="2:8" ht="24.95" customHeight="1" thickBot="1" x14ac:dyDescent="0.3">
      <c r="B50" s="18"/>
      <c r="C50" s="12">
        <v>44580</v>
      </c>
      <c r="D50" s="17"/>
      <c r="E50" s="16" t="s">
        <v>541</v>
      </c>
      <c r="F50" s="15">
        <v>8000</v>
      </c>
      <c r="G50" s="15"/>
      <c r="H50" s="14">
        <f t="shared" si="0"/>
        <v>2628290.5700000008</v>
      </c>
    </row>
    <row r="51" spans="2:8" ht="24.95" customHeight="1" thickBot="1" x14ac:dyDescent="0.3">
      <c r="B51" s="18"/>
      <c r="C51" s="12">
        <v>44580</v>
      </c>
      <c r="D51" s="17"/>
      <c r="E51" s="16" t="s">
        <v>542</v>
      </c>
      <c r="F51" s="15"/>
      <c r="G51" s="15">
        <v>5200</v>
      </c>
      <c r="H51" s="14">
        <f t="shared" si="0"/>
        <v>2623090.5700000008</v>
      </c>
    </row>
    <row r="52" spans="2:8" ht="24.95" customHeight="1" thickBot="1" x14ac:dyDescent="0.3">
      <c r="B52" s="18"/>
      <c r="C52" s="12">
        <v>44580</v>
      </c>
      <c r="D52" s="17"/>
      <c r="E52" s="16" t="s">
        <v>543</v>
      </c>
      <c r="F52" s="15">
        <v>5000</v>
      </c>
      <c r="G52" s="15"/>
      <c r="H52" s="14">
        <f t="shared" si="0"/>
        <v>2628090.5700000008</v>
      </c>
    </row>
    <row r="53" spans="2:8" ht="24.95" customHeight="1" thickBot="1" x14ac:dyDescent="0.3">
      <c r="B53" s="18"/>
      <c r="C53" s="12">
        <v>44581</v>
      </c>
      <c r="D53" s="17"/>
      <c r="E53" s="16" t="s">
        <v>544</v>
      </c>
      <c r="F53" s="15">
        <v>1500</v>
      </c>
      <c r="G53" s="15"/>
      <c r="H53" s="14">
        <f t="shared" si="0"/>
        <v>2629590.5700000008</v>
      </c>
    </row>
    <row r="54" spans="2:8" ht="24.95" customHeight="1" thickBot="1" x14ac:dyDescent="0.3">
      <c r="B54" s="18"/>
      <c r="C54" s="12">
        <v>44581</v>
      </c>
      <c r="D54" s="17"/>
      <c r="E54" s="16" t="s">
        <v>545</v>
      </c>
      <c r="F54" s="15"/>
      <c r="G54" s="15">
        <v>3650</v>
      </c>
      <c r="H54" s="14">
        <f t="shared" si="0"/>
        <v>2625940.5700000008</v>
      </c>
    </row>
    <row r="55" spans="2:8" ht="24.95" customHeight="1" thickBot="1" x14ac:dyDescent="0.3">
      <c r="B55" s="18"/>
      <c r="C55" s="12">
        <v>44581</v>
      </c>
      <c r="D55" s="17"/>
      <c r="E55" s="16" t="s">
        <v>546</v>
      </c>
      <c r="F55" s="15"/>
      <c r="G55" s="15">
        <v>2750</v>
      </c>
      <c r="H55" s="14">
        <f t="shared" si="0"/>
        <v>2623190.5700000008</v>
      </c>
    </row>
    <row r="56" spans="2:8" ht="24.95" customHeight="1" thickBot="1" x14ac:dyDescent="0.3">
      <c r="B56" s="18"/>
      <c r="C56" s="12">
        <v>44581</v>
      </c>
      <c r="D56" s="17"/>
      <c r="E56" s="16" t="s">
        <v>547</v>
      </c>
      <c r="F56" s="15"/>
      <c r="G56" s="15">
        <v>2150</v>
      </c>
      <c r="H56" s="14">
        <f t="shared" si="0"/>
        <v>2621040.5700000008</v>
      </c>
    </row>
    <row r="57" spans="2:8" ht="24.95" customHeight="1" thickBot="1" x14ac:dyDescent="0.3">
      <c r="B57" s="18"/>
      <c r="C57" s="12">
        <v>44581</v>
      </c>
      <c r="D57" s="17"/>
      <c r="E57" s="16" t="s">
        <v>548</v>
      </c>
      <c r="F57" s="15"/>
      <c r="G57" s="15">
        <v>1700</v>
      </c>
      <c r="H57" s="14">
        <f t="shared" si="0"/>
        <v>2619340.5700000008</v>
      </c>
    </row>
    <row r="58" spans="2:8" ht="24.95" customHeight="1" thickBot="1" x14ac:dyDescent="0.3">
      <c r="B58" s="18"/>
      <c r="C58" s="12">
        <v>44586</v>
      </c>
      <c r="D58" s="17"/>
      <c r="E58" s="16" t="s">
        <v>549</v>
      </c>
      <c r="F58" s="15">
        <v>5000</v>
      </c>
      <c r="G58" s="15"/>
      <c r="H58" s="14">
        <f t="shared" si="0"/>
        <v>2624340.5700000008</v>
      </c>
    </row>
    <row r="59" spans="2:8" ht="24.95" customHeight="1" thickBot="1" x14ac:dyDescent="0.3">
      <c r="B59" s="18"/>
      <c r="C59" s="12">
        <v>44586</v>
      </c>
      <c r="D59" s="17"/>
      <c r="E59" s="16" t="s">
        <v>550</v>
      </c>
      <c r="F59" s="15">
        <v>5000</v>
      </c>
      <c r="G59" s="15"/>
      <c r="H59" s="14">
        <f t="shared" si="0"/>
        <v>2629340.5700000008</v>
      </c>
    </row>
    <row r="60" spans="2:8" ht="24.95" customHeight="1" thickBot="1" x14ac:dyDescent="0.3">
      <c r="B60" s="18"/>
      <c r="C60" s="12">
        <v>44587</v>
      </c>
      <c r="D60" s="17"/>
      <c r="E60" s="16" t="s">
        <v>551</v>
      </c>
      <c r="F60" s="15">
        <v>50000</v>
      </c>
      <c r="G60" s="15"/>
      <c r="H60" s="14">
        <f t="shared" si="0"/>
        <v>2679340.5700000008</v>
      </c>
    </row>
    <row r="61" spans="2:8" ht="24.95" customHeight="1" thickBot="1" x14ac:dyDescent="0.3">
      <c r="B61" s="18"/>
      <c r="C61" s="12">
        <v>44587</v>
      </c>
      <c r="D61" s="17"/>
      <c r="E61" s="16" t="s">
        <v>552</v>
      </c>
      <c r="F61" s="15">
        <v>5000</v>
      </c>
      <c r="G61" s="15"/>
      <c r="H61" s="14">
        <f t="shared" si="0"/>
        <v>2684340.5700000008</v>
      </c>
    </row>
    <row r="62" spans="2:8" ht="24.95" customHeight="1" thickBot="1" x14ac:dyDescent="0.3">
      <c r="B62" s="18"/>
      <c r="C62" s="12">
        <v>44588</v>
      </c>
      <c r="D62" s="17"/>
      <c r="E62" s="16" t="s">
        <v>553</v>
      </c>
      <c r="F62" s="15">
        <v>5000</v>
      </c>
      <c r="G62" s="15"/>
      <c r="H62" s="14">
        <f t="shared" si="0"/>
        <v>2689340.5700000008</v>
      </c>
    </row>
    <row r="63" spans="2:8" ht="24.95" customHeight="1" thickBot="1" x14ac:dyDescent="0.3">
      <c r="B63" s="18"/>
      <c r="C63" s="12">
        <v>44588</v>
      </c>
      <c r="D63" s="17"/>
      <c r="E63" s="16" t="s">
        <v>554</v>
      </c>
      <c r="F63" s="15"/>
      <c r="G63" s="15">
        <v>5665</v>
      </c>
      <c r="H63" s="14">
        <f t="shared" si="0"/>
        <v>2683675.5700000008</v>
      </c>
    </row>
    <row r="64" spans="2:8" ht="24.95" customHeight="1" thickBot="1" x14ac:dyDescent="0.3">
      <c r="B64" s="18"/>
      <c r="C64" s="12">
        <v>44588</v>
      </c>
      <c r="D64" s="17"/>
      <c r="E64" s="16" t="s">
        <v>555</v>
      </c>
      <c r="F64" s="15"/>
      <c r="G64" s="15">
        <v>72481.95</v>
      </c>
      <c r="H64" s="14">
        <f t="shared" si="0"/>
        <v>2611193.6200000006</v>
      </c>
    </row>
    <row r="65" spans="2:10" ht="24.95" customHeight="1" thickBot="1" x14ac:dyDescent="0.3">
      <c r="B65" s="18"/>
      <c r="C65" s="12" t="s">
        <v>556</v>
      </c>
      <c r="D65" s="17"/>
      <c r="E65" s="16" t="s">
        <v>557</v>
      </c>
      <c r="F65" s="15"/>
      <c r="G65" s="15">
        <v>5100</v>
      </c>
      <c r="H65" s="14">
        <f t="shared" si="0"/>
        <v>2606093.6200000006</v>
      </c>
    </row>
    <row r="66" spans="2:10" ht="24.95" customHeight="1" thickBot="1" x14ac:dyDescent="0.3">
      <c r="B66" s="18"/>
      <c r="C66" s="12">
        <v>44589</v>
      </c>
      <c r="D66" s="17"/>
      <c r="E66" s="16" t="s">
        <v>558</v>
      </c>
      <c r="F66" s="15">
        <v>15000</v>
      </c>
      <c r="G66" s="15"/>
      <c r="H66" s="14">
        <f t="shared" si="0"/>
        <v>2621093.6200000006</v>
      </c>
    </row>
    <row r="67" spans="2:10" ht="24.75" customHeight="1" thickBot="1" x14ac:dyDescent="0.3">
      <c r="B67" s="18"/>
      <c r="C67" s="12">
        <v>44589</v>
      </c>
      <c r="D67" s="17"/>
      <c r="E67" s="16" t="s">
        <v>559</v>
      </c>
      <c r="F67" s="15">
        <v>16000</v>
      </c>
      <c r="G67" s="15"/>
      <c r="H67" s="14">
        <f t="shared" si="0"/>
        <v>2637093.6200000006</v>
      </c>
    </row>
    <row r="68" spans="2:10" ht="24.95" customHeight="1" thickBot="1" x14ac:dyDescent="0.3">
      <c r="B68" s="18"/>
      <c r="C68" s="12">
        <v>44589</v>
      </c>
      <c r="D68" s="17">
        <v>4401</v>
      </c>
      <c r="E68" s="16" t="s">
        <v>560</v>
      </c>
      <c r="F68" s="15"/>
      <c r="G68" s="15">
        <v>5758.88</v>
      </c>
      <c r="H68" s="14">
        <f t="shared" si="0"/>
        <v>2631334.7400000007</v>
      </c>
    </row>
    <row r="69" spans="2:10" ht="24.95" customHeight="1" thickBot="1" x14ac:dyDescent="0.3">
      <c r="B69" s="18"/>
      <c r="C69" s="12">
        <v>44592</v>
      </c>
      <c r="D69" s="17"/>
      <c r="E69" s="16" t="s">
        <v>561</v>
      </c>
      <c r="F69" s="15"/>
      <c r="G69" s="15">
        <v>17237.29</v>
      </c>
      <c r="H69" s="14">
        <f t="shared" si="0"/>
        <v>2614097.4500000007</v>
      </c>
    </row>
    <row r="70" spans="2:10" ht="24.95" customHeight="1" thickBot="1" x14ac:dyDescent="0.3">
      <c r="B70" s="18"/>
      <c r="C70" s="12">
        <v>44592</v>
      </c>
      <c r="D70" s="17"/>
      <c r="E70" s="16" t="s">
        <v>3</v>
      </c>
      <c r="F70" s="16"/>
      <c r="G70" s="15">
        <v>1109.74</v>
      </c>
      <c r="H70" s="14">
        <f t="shared" si="0"/>
        <v>2612987.7100000004</v>
      </c>
    </row>
    <row r="71" spans="2:10" ht="24.95" customHeight="1" thickBot="1" x14ac:dyDescent="0.3">
      <c r="B71" s="18"/>
      <c r="C71" s="12"/>
      <c r="D71" s="17"/>
      <c r="E71" s="16"/>
      <c r="F71" s="15"/>
      <c r="G71" s="15"/>
      <c r="H71" s="14">
        <f t="shared" si="0"/>
        <v>2612987.7100000004</v>
      </c>
    </row>
    <row r="72" spans="2:10" ht="39" customHeight="1" thickBot="1" x14ac:dyDescent="0.3">
      <c r="B72" s="13"/>
      <c r="C72" s="12"/>
      <c r="D72" s="11"/>
      <c r="E72" s="10" t="s">
        <v>2</v>
      </c>
      <c r="F72" s="9">
        <f>SUM(F16:F71)</f>
        <v>264500</v>
      </c>
      <c r="G72" s="9">
        <f>SUM(G15:G71)</f>
        <v>228875.43</v>
      </c>
      <c r="H72" s="8">
        <f>+H15+F72-G72</f>
        <v>2612987.7100000004</v>
      </c>
    </row>
    <row r="73" spans="2:10" x14ac:dyDescent="0.25">
      <c r="B73" s="1"/>
      <c r="C73" s="7"/>
      <c r="D73" s="1"/>
      <c r="E73" s="1"/>
      <c r="F73" s="1"/>
      <c r="G73" s="1"/>
      <c r="H73" s="1"/>
    </row>
    <row r="74" spans="2:10" x14ac:dyDescent="0.25">
      <c r="B74" s="1"/>
      <c r="C74" s="7"/>
      <c r="D74" s="1"/>
      <c r="E74" s="1"/>
      <c r="F74" s="1"/>
      <c r="G74" s="1"/>
      <c r="H74" s="1"/>
      <c r="J74" s="6"/>
    </row>
    <row r="75" spans="2:10" ht="19.5" x14ac:dyDescent="0.3">
      <c r="B75" s="227" t="s">
        <v>0</v>
      </c>
      <c r="C75" s="227"/>
      <c r="D75" s="227"/>
      <c r="E75" s="168" t="s">
        <v>372</v>
      </c>
      <c r="F75" s="231" t="s">
        <v>361</v>
      </c>
      <c r="G75" s="231"/>
      <c r="H75" s="231"/>
      <c r="I75" s="4"/>
    </row>
    <row r="76" spans="2:10" ht="23.25" x14ac:dyDescent="0.35">
      <c r="B76" s="5"/>
      <c r="C76" s="168"/>
      <c r="D76" s="168"/>
      <c r="E76" s="168"/>
      <c r="F76" s="233"/>
      <c r="G76" s="233"/>
      <c r="H76" s="233"/>
    </row>
    <row r="77" spans="2:10" ht="19.5" x14ac:dyDescent="0.3">
      <c r="B77" s="226" t="s">
        <v>385</v>
      </c>
      <c r="C77" s="226"/>
      <c r="D77" s="226"/>
      <c r="E77" s="169" t="s">
        <v>386</v>
      </c>
      <c r="F77" s="230" t="s">
        <v>387</v>
      </c>
      <c r="G77" s="230"/>
      <c r="H77" s="230"/>
    </row>
    <row r="78" spans="2:10" ht="19.5" x14ac:dyDescent="0.3">
      <c r="B78" s="227" t="s">
        <v>1</v>
      </c>
      <c r="C78" s="227"/>
      <c r="D78" s="227"/>
      <c r="E78" s="168" t="s">
        <v>388</v>
      </c>
      <c r="F78" s="231" t="s">
        <v>373</v>
      </c>
      <c r="G78" s="231"/>
      <c r="H78" s="231"/>
      <c r="I78" s="4"/>
    </row>
    <row r="79" spans="2:10" ht="19.5" x14ac:dyDescent="0.3">
      <c r="B79" s="5"/>
      <c r="C79" s="134"/>
      <c r="D79" s="134"/>
      <c r="E79" s="2"/>
      <c r="F79" s="2"/>
      <c r="G79" s="2"/>
      <c r="H79" s="2"/>
    </row>
    <row r="80" spans="2:10" ht="18" x14ac:dyDescent="0.25">
      <c r="B80" s="232"/>
      <c r="C80" s="232"/>
      <c r="D80" s="232"/>
      <c r="E80" s="3"/>
      <c r="F80" s="2"/>
      <c r="G80" s="2"/>
      <c r="H80" s="2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</sheetData>
  <mergeCells count="18">
    <mergeCell ref="B11:H11"/>
    <mergeCell ref="B2:H3"/>
    <mergeCell ref="B4:H4"/>
    <mergeCell ref="B6:H7"/>
    <mergeCell ref="B9:H9"/>
    <mergeCell ref="B10:H10"/>
    <mergeCell ref="F76:H76"/>
    <mergeCell ref="B12:B14"/>
    <mergeCell ref="C12:H12"/>
    <mergeCell ref="C13:D13"/>
    <mergeCell ref="F13:H13"/>
    <mergeCell ref="B75:D75"/>
    <mergeCell ref="F75:H75"/>
    <mergeCell ref="B77:D77"/>
    <mergeCell ref="F77:H77"/>
    <mergeCell ref="B78:D78"/>
    <mergeCell ref="F78:H78"/>
    <mergeCell ref="B80:D80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DAAF-DB3E-41F2-960F-5D3725C9C6C1}">
  <sheetPr>
    <pageSetUpPr fitToPage="1"/>
  </sheetPr>
  <dimension ref="A1:S51"/>
  <sheetViews>
    <sheetView showGridLines="0" tabSelected="1" view="pageBreakPreview" topLeftCell="C1" zoomScale="68" zoomScaleNormal="30" zoomScaleSheetLayoutView="68" workbookViewId="0">
      <selection activeCell="C8" sqref="C8"/>
    </sheetView>
  </sheetViews>
  <sheetFormatPr baseColWidth="10" defaultRowHeight="15" x14ac:dyDescent="0.25"/>
  <cols>
    <col min="1" max="1" width="4.7109375" style="106" hidden="1" customWidth="1"/>
    <col min="2" max="2" width="11.42578125" style="106" hidden="1" customWidth="1"/>
    <col min="3" max="3" width="8.28515625" style="106" customWidth="1"/>
    <col min="4" max="4" width="20.42578125" style="106" customWidth="1"/>
    <col min="5" max="5" width="17.28515625" style="106" customWidth="1"/>
    <col min="6" max="6" width="22.140625" style="106" customWidth="1"/>
    <col min="7" max="7" width="24.7109375" style="106" customWidth="1"/>
    <col min="8" max="8" width="31.28515625" style="123" customWidth="1"/>
    <col min="9" max="9" width="40.42578125" style="106" customWidth="1"/>
    <col min="10" max="10" width="19.42578125" style="145" customWidth="1"/>
    <col min="11" max="11" width="16" style="106" customWidth="1"/>
    <col min="12" max="12" width="9.5703125" style="106" customWidth="1"/>
    <col min="13" max="13" width="18.140625" style="106" customWidth="1"/>
    <col min="14" max="14" width="22.7109375" style="106" customWidth="1"/>
    <col min="15" max="15" width="13.85546875" style="106" customWidth="1"/>
    <col min="16" max="16" width="14.7109375" style="106" customWidth="1"/>
    <col min="17" max="17" width="13.140625" style="106" customWidth="1"/>
    <col min="18" max="18" width="16.5703125" style="106" customWidth="1"/>
    <col min="19" max="19" width="22.28515625" style="106" customWidth="1"/>
    <col min="20" max="16384" width="11.42578125" style="106"/>
  </cols>
  <sheetData>
    <row r="1" spans="3:19" s="100" customFormat="1" ht="22.5" customHeight="1" x14ac:dyDescent="0.25"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</row>
    <row r="2" spans="3:19" s="100" customFormat="1" ht="22.5" customHeight="1" x14ac:dyDescent="0.25"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3:19" s="100" customFormat="1" ht="29.25" customHeight="1" x14ac:dyDescent="0.25"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3:19" s="100" customFormat="1" ht="35.25" customHeight="1" x14ac:dyDescent="0.25">
      <c r="C4" s="248" t="s">
        <v>384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</row>
    <row r="5" spans="3:19" s="102" customFormat="1" ht="22.5" customHeight="1" x14ac:dyDescent="0.25">
      <c r="C5" s="249" t="s">
        <v>383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</row>
    <row r="6" spans="3:19" s="102" customFormat="1" ht="22.5" customHeight="1" x14ac:dyDescent="0.25">
      <c r="C6" s="250" t="s">
        <v>562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</row>
    <row r="7" spans="3:19" s="100" customFormat="1" ht="22.5" customHeight="1" x14ac:dyDescent="0.4">
      <c r="C7" s="103"/>
      <c r="D7" s="103"/>
      <c r="E7" s="103"/>
      <c r="F7" s="103"/>
      <c r="G7" s="103"/>
      <c r="H7" s="104"/>
      <c r="I7" s="103"/>
      <c r="J7" s="140"/>
      <c r="K7" s="103"/>
      <c r="L7" s="147" t="s">
        <v>317</v>
      </c>
      <c r="M7" s="147"/>
      <c r="N7" s="147"/>
      <c r="O7" s="103"/>
      <c r="P7" s="103"/>
      <c r="Q7" s="103"/>
      <c r="R7" s="103"/>
      <c r="S7" s="103"/>
    </row>
    <row r="8" spans="3:19" ht="56.25" x14ac:dyDescent="0.25">
      <c r="C8" s="135" t="s">
        <v>318</v>
      </c>
      <c r="D8" s="105" t="s">
        <v>379</v>
      </c>
      <c r="E8" s="105" t="s">
        <v>319</v>
      </c>
      <c r="F8" s="105" t="s">
        <v>320</v>
      </c>
      <c r="G8" s="105" t="s">
        <v>380</v>
      </c>
      <c r="H8" s="105" t="s">
        <v>321</v>
      </c>
      <c r="I8" s="105" t="s">
        <v>322</v>
      </c>
      <c r="J8" s="216" t="s">
        <v>435</v>
      </c>
      <c r="K8" s="135" t="s">
        <v>323</v>
      </c>
      <c r="L8" s="105" t="s">
        <v>324</v>
      </c>
      <c r="M8" s="105" t="s">
        <v>381</v>
      </c>
      <c r="N8" s="105" t="s">
        <v>325</v>
      </c>
      <c r="O8" s="105" t="s">
        <v>326</v>
      </c>
      <c r="P8" s="105" t="s">
        <v>327</v>
      </c>
      <c r="Q8" s="105" t="s">
        <v>328</v>
      </c>
      <c r="R8" s="135" t="s">
        <v>329</v>
      </c>
      <c r="S8" s="105" t="s">
        <v>330</v>
      </c>
    </row>
    <row r="9" spans="3:19" s="109" customFormat="1" ht="68.25" customHeight="1" x14ac:dyDescent="0.3">
      <c r="C9" s="207" t="s">
        <v>331</v>
      </c>
      <c r="D9" s="205" t="s">
        <v>570</v>
      </c>
      <c r="E9" s="204" t="s">
        <v>571</v>
      </c>
      <c r="F9" s="205" t="s">
        <v>572</v>
      </c>
      <c r="G9" s="205" t="s">
        <v>573</v>
      </c>
      <c r="H9" s="159" t="s">
        <v>375</v>
      </c>
      <c r="I9" s="217" t="s">
        <v>574</v>
      </c>
      <c r="J9" s="214" t="s">
        <v>575</v>
      </c>
      <c r="K9" s="148" t="s">
        <v>332</v>
      </c>
      <c r="L9" s="149">
        <v>25</v>
      </c>
      <c r="M9" s="150" t="s">
        <v>382</v>
      </c>
      <c r="N9" s="151">
        <v>71573.7</v>
      </c>
      <c r="O9" s="210"/>
      <c r="P9" s="210"/>
      <c r="Q9" s="210"/>
      <c r="R9" s="210"/>
      <c r="S9" s="152">
        <f>+N9</f>
        <v>71573.7</v>
      </c>
    </row>
    <row r="10" spans="3:19" s="109" customFormat="1" ht="68.25" customHeight="1" x14ac:dyDescent="0.3">
      <c r="C10" s="107" t="s">
        <v>333</v>
      </c>
      <c r="D10" s="203">
        <v>44586</v>
      </c>
      <c r="E10" s="204" t="s">
        <v>563</v>
      </c>
      <c r="F10" s="205" t="s">
        <v>564</v>
      </c>
      <c r="G10" s="108">
        <v>44617</v>
      </c>
      <c r="H10" s="159" t="s">
        <v>375</v>
      </c>
      <c r="I10" s="160" t="s">
        <v>576</v>
      </c>
      <c r="J10" s="215" t="s">
        <v>565</v>
      </c>
      <c r="K10" s="148" t="s">
        <v>332</v>
      </c>
      <c r="L10" s="149">
        <v>6</v>
      </c>
      <c r="M10" s="150" t="s">
        <v>382</v>
      </c>
      <c r="N10" s="212">
        <v>31800.03</v>
      </c>
      <c r="O10" s="206"/>
      <c r="P10" s="206"/>
      <c r="Q10" s="206"/>
      <c r="R10" s="206"/>
      <c r="S10" s="213">
        <f>+N10</f>
        <v>31800.03</v>
      </c>
    </row>
    <row r="11" spans="3:19" s="109" customFormat="1" ht="68.25" customHeight="1" x14ac:dyDescent="0.3">
      <c r="C11" s="207" t="s">
        <v>374</v>
      </c>
      <c r="D11" s="203">
        <v>44592</v>
      </c>
      <c r="E11" s="204" t="s">
        <v>566</v>
      </c>
      <c r="F11" s="205" t="s">
        <v>567</v>
      </c>
      <c r="G11" s="108">
        <v>44620</v>
      </c>
      <c r="H11" s="159" t="s">
        <v>568</v>
      </c>
      <c r="I11" s="208" t="s">
        <v>569</v>
      </c>
      <c r="J11" s="215">
        <v>51573.599999999999</v>
      </c>
      <c r="K11" s="148" t="str">
        <f>+K10</f>
        <v>CREDITO</v>
      </c>
      <c r="L11" s="209">
        <v>0</v>
      </c>
      <c r="M11" s="150" t="s">
        <v>382</v>
      </c>
      <c r="N11" s="212">
        <f>+J11</f>
        <v>51573.599999999999</v>
      </c>
      <c r="O11" s="206"/>
      <c r="P11" s="206"/>
      <c r="Q11" s="206"/>
      <c r="R11" s="206"/>
      <c r="S11" s="213">
        <f>+N11</f>
        <v>51573.599999999999</v>
      </c>
    </row>
    <row r="12" spans="3:19" s="110" customFormat="1" ht="35.25" customHeight="1" x14ac:dyDescent="0.4">
      <c r="C12" s="242" t="s">
        <v>334</v>
      </c>
      <c r="D12" s="242"/>
      <c r="E12" s="242"/>
      <c r="F12" s="242"/>
      <c r="G12" s="242"/>
      <c r="H12" s="242"/>
      <c r="I12" s="242"/>
      <c r="J12" s="242"/>
      <c r="K12" s="242"/>
      <c r="L12" s="146"/>
      <c r="M12" s="146"/>
      <c r="N12" s="161">
        <f>SUM(N9:N11)</f>
        <v>154947.32999999999</v>
      </c>
      <c r="O12" s="211">
        <f>SUM(O9:O10)</f>
        <v>0</v>
      </c>
      <c r="P12" s="211">
        <f>SUM(P9:P10)</f>
        <v>0</v>
      </c>
      <c r="Q12" s="211">
        <f>SUM(Q9:Q10)</f>
        <v>0</v>
      </c>
      <c r="R12" s="211">
        <f>SUM(R9:R10)</f>
        <v>0</v>
      </c>
      <c r="S12" s="161">
        <f>SUM(S9:S11)</f>
        <v>154947.32999999999</v>
      </c>
    </row>
    <row r="13" spans="3:19" s="110" customFormat="1" ht="35.25" customHeight="1" x14ac:dyDescent="0.4">
      <c r="C13" s="111"/>
      <c r="D13" s="111"/>
      <c r="E13" s="111"/>
      <c r="F13" s="111"/>
      <c r="G13" s="111"/>
      <c r="H13" s="111"/>
      <c r="I13" s="111"/>
      <c r="J13" s="111"/>
      <c r="K13" s="111"/>
      <c r="L13" s="112"/>
      <c r="M13" s="112"/>
      <c r="N13" s="113"/>
      <c r="O13" s="113"/>
      <c r="P13" s="113"/>
      <c r="Q13" s="113"/>
      <c r="R13" s="113"/>
      <c r="S13" s="113"/>
    </row>
    <row r="14" spans="3:19" s="110" customFormat="1" ht="35.25" customHeight="1" x14ac:dyDescent="0.4"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M14" s="112"/>
      <c r="N14" s="113"/>
      <c r="O14" s="113"/>
      <c r="P14" s="113"/>
      <c r="Q14" s="113"/>
      <c r="R14" s="113"/>
      <c r="S14" s="113"/>
    </row>
    <row r="15" spans="3:19" s="110" customFormat="1" ht="35.25" customHeight="1" x14ac:dyDescent="0.4">
      <c r="C15" s="111"/>
      <c r="D15" s="111"/>
      <c r="E15" s="111"/>
      <c r="F15" s="111"/>
      <c r="G15" s="111"/>
      <c r="H15" s="111"/>
      <c r="I15" s="111"/>
      <c r="J15" s="111"/>
      <c r="K15" s="111"/>
      <c r="L15" s="112"/>
      <c r="M15" s="112"/>
      <c r="N15" s="113"/>
      <c r="O15" s="113"/>
      <c r="P15" s="113"/>
      <c r="Q15" s="113"/>
      <c r="R15" s="113"/>
      <c r="S15" s="113"/>
    </row>
    <row r="16" spans="3:19" s="141" customFormat="1" ht="23.25" x14ac:dyDescent="0.35">
      <c r="C16" s="114"/>
      <c r="D16" s="114"/>
      <c r="E16" s="243"/>
      <c r="F16" s="243"/>
      <c r="G16" s="243"/>
      <c r="H16" s="243"/>
      <c r="I16" s="51"/>
      <c r="J16" s="142"/>
      <c r="K16" s="115"/>
      <c r="L16" s="243"/>
      <c r="M16" s="243"/>
      <c r="N16" s="243"/>
      <c r="O16" s="243"/>
      <c r="P16" s="243"/>
      <c r="Q16" s="243"/>
      <c r="R16" s="114"/>
      <c r="S16" s="114"/>
    </row>
    <row r="17" spans="3:19" s="141" customFormat="1" ht="26.25" x14ac:dyDescent="0.4">
      <c r="C17" s="114"/>
      <c r="D17" s="114"/>
      <c r="E17" s="244" t="s">
        <v>357</v>
      </c>
      <c r="F17" s="244"/>
      <c r="G17" s="244"/>
      <c r="H17" s="244"/>
      <c r="I17" s="165" t="s">
        <v>376</v>
      </c>
      <c r="J17" s="165"/>
      <c r="K17" s="165"/>
      <c r="L17" s="165" t="s">
        <v>358</v>
      </c>
      <c r="M17" s="165"/>
      <c r="R17" s="114"/>
      <c r="S17" s="114"/>
    </row>
    <row r="18" spans="3:19" s="141" customFormat="1" ht="26.25" x14ac:dyDescent="0.4">
      <c r="C18" s="114"/>
      <c r="D18" s="114"/>
      <c r="E18" s="245" t="s">
        <v>1</v>
      </c>
      <c r="F18" s="245"/>
      <c r="G18" s="245"/>
      <c r="H18" s="245"/>
      <c r="I18" s="143" t="s">
        <v>377</v>
      </c>
      <c r="J18" s="166"/>
      <c r="K18" s="166"/>
      <c r="L18" s="166" t="s">
        <v>359</v>
      </c>
      <c r="M18" s="166"/>
      <c r="R18" s="114"/>
      <c r="S18" s="114"/>
    </row>
    <row r="19" spans="3:19" s="141" customFormat="1" ht="26.25" x14ac:dyDescent="0.4">
      <c r="C19" s="114"/>
      <c r="D19" s="114"/>
      <c r="E19" s="245" t="s">
        <v>0</v>
      </c>
      <c r="F19" s="245"/>
      <c r="G19" s="245"/>
      <c r="H19" s="245"/>
      <c r="I19" s="166" t="s">
        <v>378</v>
      </c>
      <c r="J19" s="166"/>
      <c r="K19" s="166"/>
      <c r="L19" s="166" t="s">
        <v>360</v>
      </c>
      <c r="M19" s="166"/>
      <c r="R19" s="114"/>
      <c r="S19" s="114"/>
    </row>
    <row r="20" spans="3:19" s="141" customFormat="1" ht="26.25" x14ac:dyDescent="0.4">
      <c r="C20" s="114"/>
      <c r="D20" s="114"/>
      <c r="E20" s="166"/>
      <c r="F20" s="166"/>
      <c r="G20" s="166"/>
      <c r="H20" s="166"/>
      <c r="I20" s="166"/>
      <c r="J20" s="166"/>
      <c r="K20" s="166"/>
      <c r="L20" s="166"/>
      <c r="M20" s="166"/>
      <c r="R20" s="114"/>
      <c r="S20" s="114"/>
    </row>
    <row r="21" spans="3:19" s="141" customFormat="1" ht="26.25" x14ac:dyDescent="0.4">
      <c r="C21" s="114"/>
      <c r="D21" s="114"/>
      <c r="E21" s="166"/>
      <c r="F21" s="166"/>
      <c r="G21" s="166"/>
      <c r="H21" s="166"/>
      <c r="I21" s="166"/>
      <c r="J21" s="166"/>
      <c r="K21" s="166"/>
      <c r="L21" s="166"/>
      <c r="M21" s="166"/>
      <c r="R21" s="114"/>
      <c r="S21" s="114"/>
    </row>
    <row r="22" spans="3:19" s="141" customFormat="1" ht="26.25" x14ac:dyDescent="0.4">
      <c r="C22" s="114"/>
      <c r="D22" s="114"/>
      <c r="E22" s="166"/>
      <c r="F22" s="166"/>
      <c r="G22" s="166"/>
      <c r="H22" s="166"/>
      <c r="I22" s="166"/>
      <c r="J22" s="166"/>
      <c r="K22" s="166"/>
      <c r="L22" s="166"/>
      <c r="M22" s="166"/>
      <c r="R22" s="114"/>
      <c r="S22" s="114"/>
    </row>
    <row r="23" spans="3:19" s="141" customFormat="1" ht="26.25" x14ac:dyDescent="0.4">
      <c r="C23" s="114"/>
      <c r="D23" s="114"/>
      <c r="E23" s="166"/>
      <c r="F23" s="166"/>
      <c r="G23" s="166"/>
      <c r="H23" s="166"/>
      <c r="I23" s="166"/>
      <c r="J23" s="166"/>
      <c r="K23" s="166"/>
      <c r="L23" s="166"/>
      <c r="M23" s="166"/>
      <c r="R23" s="114"/>
      <c r="S23" s="114"/>
    </row>
    <row r="24" spans="3:19" s="141" customFormat="1" ht="26.25" x14ac:dyDescent="0.4">
      <c r="C24" s="114"/>
      <c r="D24" s="114"/>
      <c r="E24" s="166"/>
      <c r="F24" s="166"/>
      <c r="G24" s="166"/>
      <c r="H24" s="166"/>
      <c r="I24" s="166"/>
      <c r="J24" s="166"/>
      <c r="K24" s="166"/>
      <c r="L24" s="166"/>
      <c r="M24" s="166"/>
      <c r="R24" s="114"/>
      <c r="S24" s="114"/>
    </row>
    <row r="25" spans="3:19" s="141" customFormat="1" ht="26.25" x14ac:dyDescent="0.4">
      <c r="C25" s="114"/>
      <c r="D25" s="114"/>
      <c r="E25" s="166"/>
      <c r="F25" s="166"/>
      <c r="G25" s="166"/>
      <c r="H25" s="166"/>
      <c r="I25" s="166"/>
      <c r="J25" s="166"/>
      <c r="K25" s="166"/>
      <c r="L25" s="166"/>
      <c r="M25" s="166"/>
      <c r="R25" s="114"/>
      <c r="S25" s="114"/>
    </row>
    <row r="26" spans="3:19" s="141" customFormat="1" ht="26.25" x14ac:dyDescent="0.4">
      <c r="C26" s="114"/>
      <c r="D26" s="114"/>
      <c r="E26" s="166"/>
      <c r="F26" s="166"/>
      <c r="G26" s="166"/>
      <c r="H26" s="166"/>
      <c r="I26" s="166"/>
      <c r="J26" s="166"/>
      <c r="K26" s="166"/>
      <c r="L26" s="166"/>
      <c r="M26" s="166"/>
      <c r="R26" s="114"/>
      <c r="S26" s="114"/>
    </row>
    <row r="27" spans="3:19" s="141" customFormat="1" ht="26.25" x14ac:dyDescent="0.4">
      <c r="C27" s="114"/>
      <c r="D27" s="114"/>
      <c r="E27" s="166"/>
      <c r="F27" s="166"/>
      <c r="G27" s="166"/>
      <c r="H27" s="166"/>
      <c r="I27" s="166"/>
      <c r="J27" s="166"/>
      <c r="K27" s="166"/>
      <c r="L27" s="166"/>
      <c r="M27" s="166"/>
      <c r="R27" s="114"/>
      <c r="S27" s="114"/>
    </row>
    <row r="28" spans="3:19" s="141" customFormat="1" ht="26.25" x14ac:dyDescent="0.4">
      <c r="C28" s="114"/>
      <c r="D28" s="114"/>
      <c r="E28" s="166"/>
      <c r="F28" s="166"/>
      <c r="G28" s="166"/>
      <c r="H28" s="166"/>
      <c r="I28" s="166"/>
      <c r="J28" s="166"/>
      <c r="K28" s="166"/>
      <c r="L28" s="166"/>
      <c r="M28" s="166"/>
      <c r="R28" s="114"/>
      <c r="S28" s="114"/>
    </row>
    <row r="29" spans="3:19" s="141" customFormat="1" ht="26.25" x14ac:dyDescent="0.4">
      <c r="C29" s="114"/>
      <c r="D29" s="114"/>
      <c r="E29" s="166"/>
      <c r="F29" s="166"/>
      <c r="G29" s="166"/>
      <c r="H29" s="166"/>
      <c r="I29" s="166"/>
      <c r="J29" s="166"/>
      <c r="K29" s="166"/>
      <c r="L29" s="166"/>
      <c r="M29" s="166"/>
      <c r="R29" s="114"/>
      <c r="S29" s="114"/>
    </row>
    <row r="30" spans="3:19" s="141" customFormat="1" ht="26.25" x14ac:dyDescent="0.4">
      <c r="C30" s="114"/>
      <c r="D30" s="114"/>
      <c r="E30" s="166"/>
      <c r="F30" s="166"/>
      <c r="G30" s="166"/>
      <c r="H30" s="166"/>
      <c r="I30" s="166"/>
      <c r="J30" s="166"/>
      <c r="K30" s="166"/>
      <c r="L30" s="166"/>
      <c r="M30" s="166"/>
      <c r="R30" s="114"/>
      <c r="S30" s="114"/>
    </row>
    <row r="31" spans="3:19" s="141" customFormat="1" ht="26.25" x14ac:dyDescent="0.4">
      <c r="C31" s="114"/>
      <c r="D31" s="114"/>
      <c r="E31" s="166"/>
      <c r="F31" s="166"/>
      <c r="G31" s="166"/>
      <c r="H31" s="166"/>
      <c r="I31" s="166"/>
      <c r="J31" s="166"/>
      <c r="K31" s="166"/>
      <c r="L31" s="166"/>
      <c r="M31" s="166"/>
      <c r="R31" s="114"/>
      <c r="S31" s="114"/>
    </row>
    <row r="32" spans="3:19" s="141" customFormat="1" ht="26.25" x14ac:dyDescent="0.4">
      <c r="C32" s="114"/>
      <c r="D32" s="114"/>
      <c r="E32" s="166"/>
      <c r="F32" s="166"/>
      <c r="G32" s="166"/>
      <c r="H32" s="166"/>
      <c r="I32" s="166"/>
      <c r="J32" s="166"/>
      <c r="K32" s="166"/>
      <c r="L32" s="166"/>
      <c r="M32" s="166"/>
      <c r="R32" s="114"/>
      <c r="S32" s="114"/>
    </row>
    <row r="33" spans="3:19" s="141" customFormat="1" ht="26.25" x14ac:dyDescent="0.4">
      <c r="C33" s="114"/>
      <c r="D33" s="114"/>
      <c r="E33" s="166"/>
      <c r="F33" s="166"/>
      <c r="G33" s="166"/>
      <c r="H33" s="166"/>
      <c r="I33" s="166"/>
      <c r="J33" s="166"/>
      <c r="K33" s="166"/>
      <c r="L33" s="166"/>
      <c r="M33" s="166"/>
      <c r="R33" s="114"/>
      <c r="S33" s="114"/>
    </row>
    <row r="34" spans="3:19" s="141" customFormat="1" ht="26.25" x14ac:dyDescent="0.4">
      <c r="C34" s="114"/>
      <c r="D34" s="114"/>
      <c r="E34" s="166"/>
      <c r="F34" s="166"/>
      <c r="G34" s="166"/>
      <c r="H34" s="166"/>
      <c r="I34" s="166"/>
      <c r="J34" s="166"/>
      <c r="K34" s="166"/>
      <c r="L34" s="166"/>
      <c r="M34" s="166"/>
      <c r="R34" s="114"/>
      <c r="S34" s="114"/>
    </row>
    <row r="35" spans="3:19" s="141" customFormat="1" ht="26.25" x14ac:dyDescent="0.4">
      <c r="C35" s="114"/>
      <c r="D35" s="114"/>
      <c r="E35" s="166"/>
      <c r="F35" s="166"/>
      <c r="G35" s="166"/>
      <c r="H35" s="166"/>
      <c r="I35" s="166"/>
      <c r="J35" s="166"/>
      <c r="K35" s="166"/>
      <c r="L35" s="166"/>
      <c r="M35" s="166"/>
      <c r="R35" s="114"/>
      <c r="S35" s="114"/>
    </row>
    <row r="36" spans="3:19" s="141" customFormat="1" ht="26.25" x14ac:dyDescent="0.4">
      <c r="C36" s="114"/>
      <c r="D36" s="114"/>
      <c r="E36" s="166"/>
      <c r="F36" s="166"/>
      <c r="G36" s="166"/>
      <c r="H36" s="166"/>
      <c r="I36" s="166"/>
      <c r="J36" s="166"/>
      <c r="K36" s="166"/>
      <c r="L36" s="166"/>
      <c r="M36" s="166"/>
      <c r="R36" s="114"/>
      <c r="S36" s="114"/>
    </row>
    <row r="37" spans="3:19" s="141" customFormat="1" ht="26.25" x14ac:dyDescent="0.4">
      <c r="C37" s="114"/>
      <c r="D37" s="114"/>
      <c r="E37" s="166"/>
      <c r="F37" s="166"/>
      <c r="G37" s="166"/>
      <c r="H37" s="166"/>
      <c r="I37" s="166"/>
      <c r="J37" s="166"/>
      <c r="K37" s="166"/>
      <c r="L37" s="166"/>
      <c r="M37" s="166"/>
      <c r="R37" s="114"/>
      <c r="S37" s="114"/>
    </row>
    <row r="38" spans="3:19" s="141" customFormat="1" ht="26.25" x14ac:dyDescent="0.4">
      <c r="C38" s="114"/>
      <c r="D38" s="114"/>
      <c r="E38" s="166"/>
      <c r="F38" s="166"/>
      <c r="G38" s="166"/>
      <c r="H38" s="166"/>
      <c r="I38" s="166"/>
      <c r="J38" s="166"/>
      <c r="K38" s="166"/>
      <c r="L38" s="166"/>
      <c r="M38" s="166"/>
      <c r="R38" s="114"/>
      <c r="S38" s="114"/>
    </row>
    <row r="39" spans="3:19" s="141" customFormat="1" ht="26.25" x14ac:dyDescent="0.4">
      <c r="C39" s="114"/>
      <c r="D39" s="114"/>
      <c r="E39" s="166"/>
      <c r="F39" s="166"/>
      <c r="G39" s="166"/>
      <c r="H39" s="166"/>
      <c r="I39" s="166"/>
      <c r="J39" s="166"/>
      <c r="K39" s="166"/>
      <c r="L39" s="166"/>
      <c r="M39" s="166"/>
      <c r="R39" s="114"/>
      <c r="S39" s="114"/>
    </row>
    <row r="40" spans="3:19" s="141" customFormat="1" ht="26.25" x14ac:dyDescent="0.4">
      <c r="C40" s="114"/>
      <c r="D40" s="114"/>
      <c r="E40" s="166"/>
      <c r="F40" s="166"/>
      <c r="G40" s="166"/>
      <c r="H40" s="166"/>
      <c r="I40" s="166"/>
      <c r="J40" s="166"/>
      <c r="K40" s="166"/>
      <c r="L40" s="166"/>
      <c r="M40" s="166"/>
      <c r="R40" s="114"/>
      <c r="S40" s="114"/>
    </row>
    <row r="41" spans="3:19" s="141" customFormat="1" ht="26.25" x14ac:dyDescent="0.4">
      <c r="C41" s="114"/>
      <c r="D41" s="114"/>
      <c r="E41" s="166"/>
      <c r="F41" s="166"/>
      <c r="G41" s="166"/>
      <c r="H41" s="166"/>
      <c r="I41" s="166"/>
      <c r="J41" s="166"/>
      <c r="K41" s="166"/>
      <c r="L41" s="166"/>
      <c r="M41" s="166"/>
      <c r="R41" s="114"/>
      <c r="S41" s="114"/>
    </row>
    <row r="42" spans="3:19" s="141" customFormat="1" ht="26.25" x14ac:dyDescent="0.4">
      <c r="C42" s="114"/>
      <c r="D42" s="114"/>
      <c r="E42" s="166"/>
      <c r="F42" s="166"/>
      <c r="G42" s="166"/>
      <c r="H42" s="166"/>
      <c r="I42" s="166"/>
      <c r="J42" s="166"/>
      <c r="K42" s="166"/>
      <c r="L42" s="166"/>
      <c r="M42" s="166"/>
      <c r="R42" s="114"/>
      <c r="S42" s="114"/>
    </row>
    <row r="43" spans="3:19" s="141" customFormat="1" ht="26.25" x14ac:dyDescent="0.4">
      <c r="C43" s="114"/>
      <c r="D43" s="114"/>
      <c r="E43" s="166"/>
      <c r="F43" s="166"/>
      <c r="G43" s="166"/>
      <c r="H43" s="166"/>
      <c r="I43" s="166"/>
      <c r="J43" s="166"/>
      <c r="K43" s="166"/>
      <c r="L43" s="166"/>
      <c r="M43" s="166"/>
      <c r="R43" s="114"/>
      <c r="S43" s="114"/>
    </row>
    <row r="44" spans="3:19" s="141" customFormat="1" ht="27" thickBot="1" x14ac:dyDescent="0.45">
      <c r="C44" s="114"/>
      <c r="D44" s="114"/>
      <c r="E44" s="166"/>
      <c r="F44" s="166"/>
      <c r="G44" s="166"/>
      <c r="H44" s="166"/>
      <c r="I44" s="166"/>
      <c r="J44" s="166"/>
      <c r="K44" s="166"/>
      <c r="L44" s="166"/>
      <c r="M44" s="166"/>
      <c r="R44" s="114"/>
      <c r="S44" s="114"/>
    </row>
    <row r="45" spans="3:19" s="141" customFormat="1" ht="21" x14ac:dyDescent="0.35">
      <c r="C45" s="114"/>
      <c r="D45" s="114"/>
      <c r="E45" s="167"/>
      <c r="F45" s="167"/>
      <c r="G45" s="167"/>
      <c r="H45" s="240" t="s">
        <v>315</v>
      </c>
      <c r="I45" s="240"/>
      <c r="J45" s="240"/>
      <c r="K45" s="240"/>
      <c r="L45" s="240"/>
      <c r="M45" s="240"/>
      <c r="N45" s="240"/>
      <c r="O45" s="119"/>
      <c r="P45" s="167"/>
      <c r="Q45" s="167"/>
      <c r="R45" s="114"/>
      <c r="S45" s="114"/>
    </row>
    <row r="46" spans="3:19" s="141" customFormat="1" ht="21" x14ac:dyDescent="0.35">
      <c r="C46" s="114"/>
      <c r="D46" s="114"/>
      <c r="E46" s="167"/>
      <c r="F46" s="167"/>
      <c r="G46" s="167"/>
      <c r="H46" s="241" t="s">
        <v>335</v>
      </c>
      <c r="I46" s="241"/>
      <c r="J46" s="241"/>
      <c r="K46" s="241"/>
      <c r="L46" s="241"/>
      <c r="M46" s="241"/>
      <c r="N46" s="241"/>
      <c r="O46" s="120"/>
      <c r="P46" s="167"/>
      <c r="Q46" s="167"/>
      <c r="R46" s="114"/>
      <c r="S46" s="114"/>
    </row>
    <row r="47" spans="3:19" s="141" customFormat="1" ht="21" x14ac:dyDescent="0.35">
      <c r="C47" s="114"/>
      <c r="D47" s="114"/>
      <c r="E47" s="167"/>
      <c r="F47" s="167"/>
      <c r="G47" s="167"/>
      <c r="H47" s="121"/>
      <c r="I47" s="116"/>
      <c r="J47" s="117"/>
      <c r="K47" s="144"/>
      <c r="L47" s="118"/>
      <c r="M47" s="118"/>
      <c r="N47" s="116"/>
      <c r="O47" s="116"/>
      <c r="P47" s="167"/>
      <c r="Q47" s="167"/>
      <c r="R47" s="114"/>
      <c r="S47" s="114"/>
    </row>
    <row r="48" spans="3:19" s="141" customFormat="1" ht="21" x14ac:dyDescent="0.35">
      <c r="C48" s="114"/>
      <c r="D48" s="114"/>
      <c r="E48" s="167"/>
      <c r="F48" s="167"/>
      <c r="G48" s="167"/>
      <c r="H48" s="121"/>
      <c r="I48" s="116"/>
      <c r="J48" s="117"/>
      <c r="L48" s="118"/>
      <c r="M48" s="118"/>
      <c r="N48" s="116"/>
      <c r="O48" s="116"/>
      <c r="P48" s="167"/>
      <c r="Q48" s="167"/>
      <c r="R48" s="114"/>
    </row>
    <row r="49" spans="3:19" x14ac:dyDescent="0.25">
      <c r="C49" s="100"/>
      <c r="D49" s="100"/>
      <c r="E49" s="100"/>
      <c r="F49" s="100"/>
      <c r="G49" s="100"/>
      <c r="H49" s="122"/>
      <c r="I49" s="100"/>
      <c r="J49" s="139"/>
      <c r="K49" s="100"/>
      <c r="L49" s="100"/>
      <c r="M49" s="100"/>
      <c r="N49" s="100"/>
      <c r="O49" s="100"/>
      <c r="P49" s="100"/>
      <c r="Q49" s="100"/>
      <c r="R49" s="100"/>
      <c r="S49" s="100"/>
    </row>
    <row r="50" spans="3:19" x14ac:dyDescent="0.25">
      <c r="C50" s="100"/>
      <c r="D50" s="100"/>
      <c r="E50" s="100"/>
      <c r="F50" s="100"/>
      <c r="G50" s="100"/>
      <c r="H50" s="122"/>
      <c r="I50" s="100"/>
      <c r="J50" s="139"/>
      <c r="K50" s="100"/>
      <c r="L50" s="100"/>
      <c r="M50" s="100"/>
      <c r="N50" s="100"/>
      <c r="O50" s="100"/>
      <c r="P50" s="100"/>
      <c r="Q50" s="100"/>
      <c r="R50" s="100"/>
      <c r="S50" s="100"/>
    </row>
    <row r="51" spans="3:19" x14ac:dyDescent="0.25">
      <c r="C51" s="100"/>
      <c r="D51" s="100"/>
      <c r="E51" s="100"/>
      <c r="F51" s="100"/>
      <c r="G51" s="100"/>
      <c r="H51" s="101"/>
      <c r="I51" s="100"/>
      <c r="J51" s="139"/>
      <c r="K51" s="100"/>
      <c r="L51" s="100"/>
      <c r="M51" s="100"/>
      <c r="N51" s="100"/>
      <c r="O51" s="100"/>
      <c r="P51" s="100"/>
      <c r="Q51" s="100"/>
      <c r="R51" s="100"/>
      <c r="S51" s="100"/>
    </row>
  </sheetData>
  <mergeCells count="14">
    <mergeCell ref="C6:S6"/>
    <mergeCell ref="C1:S1"/>
    <mergeCell ref="C2:S2"/>
    <mergeCell ref="C3:S3"/>
    <mergeCell ref="C4:S4"/>
    <mergeCell ref="C5:S5"/>
    <mergeCell ref="H45:N45"/>
    <mergeCell ref="H46:N46"/>
    <mergeCell ref="C12:K12"/>
    <mergeCell ref="E16:H16"/>
    <mergeCell ref="L16:Q16"/>
    <mergeCell ref="E17:H17"/>
    <mergeCell ref="E18:H18"/>
    <mergeCell ref="E19:H19"/>
  </mergeCells>
  <conditionalFormatting sqref="J11">
    <cfRule type="duplicateValues" dxfId="2" priority="3"/>
  </conditionalFormatting>
  <conditionalFormatting sqref="J9">
    <cfRule type="duplicateValues" dxfId="1" priority="2"/>
  </conditionalFormatting>
  <conditionalFormatting sqref="J10">
    <cfRule type="duplicateValues" dxfId="0" priority="1"/>
  </conditionalFormatting>
  <printOptions horizontalCentered="1"/>
  <pageMargins left="0" right="0" top="0.39370078740157483" bottom="0.19685039370078741" header="0" footer="0.31496062992125984"/>
  <pageSetup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1B02-07A4-42F5-A8E2-A3E836DB6410}">
  <dimension ref="A2:J71"/>
  <sheetViews>
    <sheetView showGridLines="0" view="pageBreakPreview" zoomScale="85" zoomScaleNormal="100" zoomScaleSheetLayoutView="85" workbookViewId="0">
      <selection activeCell="B68" sqref="B68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54"/>
      <c r="C2" s="254"/>
      <c r="D2" s="254"/>
      <c r="E2" s="254"/>
      <c r="F2" s="254"/>
      <c r="G2" s="254"/>
      <c r="H2" s="254"/>
      <c r="I2" s="47"/>
    </row>
    <row r="3" spans="1:10" ht="23.25" customHeight="1" x14ac:dyDescent="0.35">
      <c r="B3" s="172"/>
      <c r="C3" s="172"/>
      <c r="D3" s="172"/>
      <c r="E3" s="172"/>
      <c r="F3" s="172"/>
      <c r="G3" s="172"/>
      <c r="H3" s="172"/>
      <c r="I3" s="47"/>
    </row>
    <row r="4" spans="1:10" ht="23.25" customHeight="1" x14ac:dyDescent="0.35">
      <c r="B4" s="172"/>
      <c r="C4" s="172"/>
      <c r="D4" s="172"/>
      <c r="E4" s="172"/>
      <c r="F4" s="172"/>
      <c r="G4" s="172"/>
      <c r="H4" s="172"/>
      <c r="I4" s="47"/>
    </row>
    <row r="5" spans="1:10" ht="23.25" customHeight="1" x14ac:dyDescent="0.35">
      <c r="A5" s="255" t="s">
        <v>15</v>
      </c>
      <c r="B5" s="255"/>
      <c r="C5" s="255"/>
      <c r="D5" s="255"/>
      <c r="E5" s="255"/>
      <c r="F5" s="255"/>
      <c r="G5" s="255"/>
      <c r="H5" s="48"/>
      <c r="I5" s="48"/>
      <c r="J5" s="48"/>
    </row>
    <row r="6" spans="1:10" ht="23.25" customHeight="1" x14ac:dyDescent="0.25">
      <c r="A6" s="256"/>
      <c r="B6" s="256"/>
      <c r="C6" s="256"/>
      <c r="D6" s="256"/>
      <c r="E6" s="256"/>
      <c r="F6" s="256"/>
      <c r="G6" s="256"/>
      <c r="H6" s="49"/>
      <c r="I6" s="49"/>
      <c r="J6" s="49"/>
    </row>
    <row r="7" spans="1:10" ht="23.25" customHeight="1" x14ac:dyDescent="0.35">
      <c r="B7" s="172"/>
      <c r="C7" s="172"/>
      <c r="D7" s="172"/>
      <c r="E7" s="172"/>
      <c r="F7" s="172"/>
      <c r="G7" s="172"/>
      <c r="H7" s="172"/>
      <c r="I7" s="47"/>
    </row>
    <row r="8" spans="1:10" ht="27.75" x14ac:dyDescent="0.25">
      <c r="B8" s="257" t="s">
        <v>291</v>
      </c>
      <c r="C8" s="257"/>
      <c r="D8" s="257"/>
      <c r="E8" s="257"/>
      <c r="F8" s="257"/>
      <c r="G8" s="50"/>
      <c r="H8" s="50"/>
    </row>
    <row r="9" spans="1:10" ht="23.25" x14ac:dyDescent="0.25">
      <c r="B9" s="258" t="s">
        <v>577</v>
      </c>
      <c r="C9" s="258"/>
      <c r="D9" s="258"/>
      <c r="E9" s="258"/>
      <c r="F9" s="258"/>
      <c r="G9" s="26"/>
      <c r="H9" s="26"/>
    </row>
    <row r="10" spans="1:10" ht="23.25" x14ac:dyDescent="0.35">
      <c r="B10" s="51"/>
      <c r="C10" s="52" t="s">
        <v>353</v>
      </c>
      <c r="D10" s="52"/>
      <c r="E10" s="52"/>
      <c r="F10" s="52"/>
      <c r="G10" s="53"/>
      <c r="H10" s="53"/>
    </row>
    <row r="11" spans="1:10" ht="6.75" customHeight="1" x14ac:dyDescent="0.25"/>
    <row r="12" spans="1:10" ht="19.5" x14ac:dyDescent="0.3">
      <c r="B12" s="259" t="s">
        <v>292</v>
      </c>
      <c r="C12" s="173"/>
      <c r="D12" s="173"/>
      <c r="E12" s="54"/>
      <c r="G12" s="5"/>
    </row>
    <row r="13" spans="1:10" ht="20.25" x14ac:dyDescent="0.3">
      <c r="B13" s="259"/>
      <c r="C13" s="173"/>
      <c r="D13" s="173"/>
      <c r="E13" s="54"/>
      <c r="F13" s="55"/>
      <c r="G13" s="5"/>
    </row>
    <row r="14" spans="1:10" ht="19.5" x14ac:dyDescent="0.3">
      <c r="B14" s="259"/>
      <c r="C14" s="173"/>
      <c r="D14" s="173"/>
      <c r="E14" s="54"/>
      <c r="G14" s="5"/>
    </row>
    <row r="15" spans="1:10" ht="19.5" x14ac:dyDescent="0.3">
      <c r="B15" s="173" t="s">
        <v>293</v>
      </c>
      <c r="C15" s="173"/>
      <c r="D15" s="173"/>
      <c r="E15" s="56"/>
      <c r="G15" s="5"/>
    </row>
    <row r="16" spans="1:10" ht="20.25" x14ac:dyDescent="0.3">
      <c r="B16" s="57" t="s">
        <v>355</v>
      </c>
      <c r="C16" s="57"/>
      <c r="D16" s="57"/>
      <c r="E16" s="58">
        <v>4504</v>
      </c>
      <c r="G16" s="5"/>
    </row>
    <row r="17" spans="2:7" ht="20.25" x14ac:dyDescent="0.3">
      <c r="B17" s="57" t="s">
        <v>352</v>
      </c>
      <c r="C17" s="59"/>
      <c r="D17" s="60"/>
      <c r="E17" s="132">
        <v>2312987.71</v>
      </c>
      <c r="G17" s="5"/>
    </row>
    <row r="18" spans="2:7" ht="20.25" x14ac:dyDescent="0.3">
      <c r="B18" s="173" t="s">
        <v>351</v>
      </c>
      <c r="C18" s="61"/>
      <c r="D18" s="60"/>
      <c r="E18" s="133">
        <f>SUM(E16:E17)</f>
        <v>2317491.71</v>
      </c>
      <c r="G18" s="5"/>
    </row>
    <row r="19" spans="2:7" ht="5.25" customHeight="1" x14ac:dyDescent="0.3">
      <c r="B19" s="173"/>
      <c r="C19" s="61"/>
      <c r="D19" s="60"/>
      <c r="E19" s="133"/>
      <c r="G19" s="5"/>
    </row>
    <row r="20" spans="2:7" ht="20.25" x14ac:dyDescent="0.3">
      <c r="B20" s="57" t="s">
        <v>294</v>
      </c>
      <c r="C20" s="62"/>
      <c r="D20" s="57"/>
      <c r="E20" s="72">
        <v>522393.49</v>
      </c>
      <c r="G20" s="5"/>
    </row>
    <row r="21" spans="2:7" ht="20.25" x14ac:dyDescent="0.3">
      <c r="B21" s="173" t="s">
        <v>295</v>
      </c>
      <c r="C21" s="64"/>
      <c r="D21" s="173"/>
      <c r="E21" s="218">
        <f>SUM(E18:E20)</f>
        <v>2839885.2</v>
      </c>
      <c r="G21" s="5"/>
    </row>
    <row r="22" spans="2:7" ht="19.5" x14ac:dyDescent="0.3">
      <c r="B22" s="173"/>
      <c r="C22" s="64"/>
      <c r="D22" s="173"/>
      <c r="E22" s="65"/>
      <c r="G22" s="5"/>
    </row>
    <row r="23" spans="2:7" ht="19.5" x14ac:dyDescent="0.3">
      <c r="B23" s="66" t="s">
        <v>296</v>
      </c>
      <c r="C23" s="64"/>
      <c r="D23" s="173"/>
      <c r="E23" s="67"/>
      <c r="G23" s="5"/>
    </row>
    <row r="24" spans="2:7" ht="19.5" x14ac:dyDescent="0.3">
      <c r="B24" s="57" t="s">
        <v>297</v>
      </c>
      <c r="C24" s="62"/>
      <c r="D24" s="57"/>
      <c r="E24" s="65"/>
      <c r="G24" s="5"/>
    </row>
    <row r="25" spans="2:7" ht="19.5" x14ac:dyDescent="0.3">
      <c r="B25" s="57"/>
      <c r="C25" s="62"/>
      <c r="D25" s="57"/>
      <c r="E25" s="65"/>
      <c r="G25" s="5"/>
    </row>
    <row r="26" spans="2:7" ht="20.25" x14ac:dyDescent="0.3">
      <c r="B26" s="251" t="s">
        <v>298</v>
      </c>
      <c r="C26" s="251"/>
      <c r="D26" s="63">
        <v>7011171.6200000001</v>
      </c>
      <c r="E26" s="68"/>
      <c r="F26" s="69"/>
      <c r="G26" s="5"/>
    </row>
    <row r="27" spans="2:7" ht="20.25" x14ac:dyDescent="0.3">
      <c r="B27" s="70" t="s">
        <v>299</v>
      </c>
      <c r="C27" s="71"/>
      <c r="D27" s="72">
        <v>2112058.13</v>
      </c>
      <c r="E27" s="73">
        <f>+D26-D27</f>
        <v>4899113.49</v>
      </c>
      <c r="F27" s="69"/>
      <c r="G27" s="5"/>
    </row>
    <row r="28" spans="2:7" ht="20.25" x14ac:dyDescent="0.3">
      <c r="B28" s="70"/>
      <c r="C28" s="74"/>
      <c r="D28" s="63"/>
      <c r="E28" s="73"/>
      <c r="F28" s="75"/>
      <c r="G28" s="5"/>
    </row>
    <row r="29" spans="2:7" ht="20.25" x14ac:dyDescent="0.3">
      <c r="B29" s="251" t="s">
        <v>300</v>
      </c>
      <c r="C29" s="251"/>
      <c r="D29" s="76">
        <f>8472299.35+5470.19</f>
        <v>8477769.5399999991</v>
      </c>
      <c r="E29" s="73"/>
      <c r="F29" s="77"/>
      <c r="G29" s="5"/>
    </row>
    <row r="30" spans="2:7" ht="20.25" x14ac:dyDescent="0.3">
      <c r="B30" s="70" t="s">
        <v>299</v>
      </c>
      <c r="C30" s="71"/>
      <c r="D30" s="72">
        <v>5644061.1500000004</v>
      </c>
      <c r="E30" s="73">
        <f>+D29-D30</f>
        <v>2833708.3899999987</v>
      </c>
      <c r="G30" s="5"/>
    </row>
    <row r="31" spans="2:7" ht="20.25" x14ac:dyDescent="0.3">
      <c r="B31" s="70"/>
      <c r="C31" s="71"/>
      <c r="D31" s="63"/>
      <c r="E31" s="73"/>
      <c r="G31" s="5"/>
    </row>
    <row r="32" spans="2:7" ht="20.25" x14ac:dyDescent="0.3">
      <c r="B32" s="78" t="s">
        <v>301</v>
      </c>
      <c r="C32" s="71"/>
      <c r="D32" s="63">
        <v>639187.87</v>
      </c>
      <c r="E32" s="73"/>
      <c r="F32" s="75"/>
      <c r="G32" s="5"/>
    </row>
    <row r="33" spans="2:7" ht="20.25" x14ac:dyDescent="0.3">
      <c r="B33" s="70" t="s">
        <v>299</v>
      </c>
      <c r="C33" s="71"/>
      <c r="D33" s="72">
        <v>97889.15</v>
      </c>
      <c r="E33" s="73">
        <f>+D32-D33</f>
        <v>541298.72</v>
      </c>
      <c r="F33" s="75"/>
      <c r="G33" s="5"/>
    </row>
    <row r="34" spans="2:7" ht="20.25" x14ac:dyDescent="0.3">
      <c r="B34" s="70"/>
      <c r="C34" s="71"/>
      <c r="D34" s="76"/>
      <c r="E34" s="73"/>
      <c r="F34" s="75"/>
      <c r="G34" s="5"/>
    </row>
    <row r="35" spans="2:7" ht="20.25" x14ac:dyDescent="0.3">
      <c r="B35" s="78" t="s">
        <v>354</v>
      </c>
      <c r="C35" s="71"/>
      <c r="D35" s="63"/>
      <c r="E35" s="219">
        <v>3922.77</v>
      </c>
      <c r="F35" s="75"/>
      <c r="G35" s="5"/>
    </row>
    <row r="36" spans="2:7" ht="26.25" customHeight="1" x14ac:dyDescent="0.3">
      <c r="B36" s="173" t="s">
        <v>302</v>
      </c>
      <c r="C36" s="64"/>
      <c r="D36" s="79"/>
      <c r="E36" s="68">
        <f>SUM(E27:E35)</f>
        <v>8278043.3699999982</v>
      </c>
      <c r="F36" s="75">
        <f>+E36-8278043.37</f>
        <v>0</v>
      </c>
      <c r="G36" s="5"/>
    </row>
    <row r="37" spans="2:7" ht="21" thickBot="1" x14ac:dyDescent="0.35">
      <c r="B37" s="173" t="s">
        <v>303</v>
      </c>
      <c r="C37" s="64"/>
      <c r="D37" s="80"/>
      <c r="E37" s="81">
        <f>+E21+E36</f>
        <v>11117928.569999998</v>
      </c>
      <c r="G37" s="5"/>
    </row>
    <row r="38" spans="2:7" ht="21" thickTop="1" x14ac:dyDescent="0.3">
      <c r="B38" s="173"/>
      <c r="C38" s="64"/>
      <c r="D38" s="79"/>
      <c r="E38" s="82"/>
      <c r="G38" s="5"/>
    </row>
    <row r="39" spans="2:7" ht="19.5" x14ac:dyDescent="0.3">
      <c r="B39" s="173" t="s">
        <v>304</v>
      </c>
      <c r="C39" s="64"/>
      <c r="D39" s="83"/>
      <c r="E39" s="84"/>
      <c r="F39" s="85"/>
      <c r="G39" s="5"/>
    </row>
    <row r="40" spans="2:7" ht="19.5" x14ac:dyDescent="0.3">
      <c r="B40" s="173"/>
      <c r="C40" s="64"/>
      <c r="D40" s="173"/>
      <c r="E40" s="131"/>
      <c r="G40" s="5"/>
    </row>
    <row r="41" spans="2:7" ht="19.5" x14ac:dyDescent="0.3">
      <c r="B41" s="173" t="s">
        <v>305</v>
      </c>
      <c r="C41" s="64"/>
      <c r="D41" s="173"/>
      <c r="E41" s="56"/>
      <c r="G41" s="5"/>
    </row>
    <row r="42" spans="2:7" ht="24.75" x14ac:dyDescent="0.3">
      <c r="B42" s="57" t="s">
        <v>306</v>
      </c>
      <c r="C42" s="62"/>
      <c r="D42" s="57"/>
      <c r="E42" s="86">
        <v>154947.32999999999</v>
      </c>
      <c r="G42" s="5"/>
    </row>
    <row r="43" spans="2:7" ht="20.25" x14ac:dyDescent="0.3">
      <c r="B43" s="173" t="s">
        <v>307</v>
      </c>
      <c r="C43" s="64"/>
      <c r="D43" s="173"/>
      <c r="E43" s="68"/>
      <c r="G43" s="5"/>
    </row>
    <row r="44" spans="2:7" ht="20.25" x14ac:dyDescent="0.3">
      <c r="B44" s="173" t="s">
        <v>308</v>
      </c>
      <c r="C44" s="64"/>
      <c r="D44" s="173"/>
      <c r="E44" s="68">
        <f>+E42</f>
        <v>154947.32999999999</v>
      </c>
      <c r="G44" s="5"/>
    </row>
    <row r="45" spans="2:7" ht="20.25" x14ac:dyDescent="0.3">
      <c r="B45" s="173" t="s">
        <v>309</v>
      </c>
      <c r="C45" s="64"/>
      <c r="D45" s="173"/>
      <c r="E45" s="87">
        <f>+E43+E44</f>
        <v>154947.32999999999</v>
      </c>
      <c r="G45" s="5"/>
    </row>
    <row r="46" spans="2:7" ht="20.25" x14ac:dyDescent="0.3">
      <c r="B46" s="173"/>
      <c r="C46" s="64"/>
      <c r="D46" s="173"/>
      <c r="E46" s="82"/>
      <c r="G46" s="5"/>
    </row>
    <row r="47" spans="2:7" ht="20.25" x14ac:dyDescent="0.3">
      <c r="B47" s="173" t="s">
        <v>310</v>
      </c>
      <c r="C47" s="64"/>
      <c r="D47" s="173"/>
      <c r="E47" s="68"/>
      <c r="G47" s="5"/>
    </row>
    <row r="48" spans="2:7" ht="20.25" x14ac:dyDescent="0.3">
      <c r="B48" s="57" t="s">
        <v>311</v>
      </c>
      <c r="C48" s="88"/>
      <c r="D48" s="57"/>
      <c r="E48" s="89">
        <f>+E37-E45</f>
        <v>10962981.239999998</v>
      </c>
      <c r="G48" s="5"/>
    </row>
    <row r="49" spans="1:9" ht="20.25" x14ac:dyDescent="0.3">
      <c r="B49" s="173" t="s">
        <v>312</v>
      </c>
      <c r="C49" s="64"/>
      <c r="D49" s="173"/>
      <c r="E49" s="90">
        <f>SUM(E48:E48)</f>
        <v>10962981.239999998</v>
      </c>
      <c r="G49" s="5"/>
    </row>
    <row r="50" spans="1:9" ht="21" thickBot="1" x14ac:dyDescent="0.35">
      <c r="B50" s="173" t="s">
        <v>313</v>
      </c>
      <c r="C50" s="64"/>
      <c r="D50" s="173"/>
      <c r="E50" s="91">
        <f>+E45+E49</f>
        <v>11117928.569999998</v>
      </c>
      <c r="G50" s="5"/>
    </row>
    <row r="51" spans="1:9" ht="20.25" thickTop="1" x14ac:dyDescent="0.3">
      <c r="B51" s="173"/>
      <c r="C51" s="173"/>
      <c r="D51" s="173"/>
      <c r="E51" s="92"/>
      <c r="G51" s="5"/>
    </row>
    <row r="52" spans="1:9" ht="19.5" x14ac:dyDescent="0.3">
      <c r="B52" s="173"/>
      <c r="C52" s="173"/>
      <c r="D52" s="173"/>
      <c r="E52" s="84"/>
      <c r="G52" s="5"/>
    </row>
    <row r="53" spans="1:9" ht="16.5" x14ac:dyDescent="0.25">
      <c r="B53" s="173"/>
      <c r="C53" s="173"/>
      <c r="D53" s="173"/>
      <c r="E53" s="84"/>
    </row>
    <row r="54" spans="1:9" ht="16.5" x14ac:dyDescent="0.25">
      <c r="B54" s="173"/>
      <c r="C54" s="173"/>
      <c r="D54" s="173"/>
      <c r="E54" s="84"/>
    </row>
    <row r="55" spans="1:9" ht="16.5" x14ac:dyDescent="0.25">
      <c r="B55" s="173"/>
      <c r="C55" s="173"/>
      <c r="D55" s="173"/>
      <c r="E55" s="84"/>
    </row>
    <row r="56" spans="1:9" ht="16.5" x14ac:dyDescent="0.25">
      <c r="B56" s="173"/>
      <c r="C56" s="173"/>
      <c r="D56" s="173"/>
      <c r="E56" s="84"/>
    </row>
    <row r="57" spans="1:9" ht="16.5" x14ac:dyDescent="0.25">
      <c r="B57" s="173"/>
      <c r="C57" s="173"/>
      <c r="D57" s="173"/>
      <c r="E57" s="84"/>
    </row>
    <row r="58" spans="1:9" s="95" customFormat="1" ht="19.5" customHeight="1" x14ac:dyDescent="0.25">
      <c r="A58" s="124" t="s">
        <v>336</v>
      </c>
      <c r="C58" s="126" t="s">
        <v>338</v>
      </c>
      <c r="E58" s="126" t="s">
        <v>350</v>
      </c>
      <c r="F58" s="127"/>
      <c r="H58" s="93"/>
    </row>
    <row r="59" spans="1:9" s="95" customFormat="1" ht="19.5" x14ac:dyDescent="0.3">
      <c r="A59" s="125" t="s">
        <v>337</v>
      </c>
      <c r="C59" s="128" t="s">
        <v>340</v>
      </c>
      <c r="E59" s="128" t="s">
        <v>348</v>
      </c>
      <c r="F59" s="127"/>
      <c r="H59" s="93"/>
      <c r="I59" s="93"/>
    </row>
    <row r="60" spans="1:9" customFormat="1" ht="19.5" customHeight="1" x14ac:dyDescent="0.25">
      <c r="A60" s="129" t="s">
        <v>339</v>
      </c>
      <c r="B60" s="93"/>
      <c r="C60" s="130" t="s">
        <v>314</v>
      </c>
      <c r="D60" s="1"/>
      <c r="E60" s="130" t="s">
        <v>349</v>
      </c>
      <c r="F60" s="127"/>
      <c r="G60" s="1"/>
      <c r="H60" s="1"/>
      <c r="I60" s="1"/>
    </row>
    <row r="61" spans="1:9" customFormat="1" ht="19.5" x14ac:dyDescent="0.3">
      <c r="A61" s="1"/>
      <c r="B61" s="94"/>
      <c r="C61" s="94"/>
      <c r="D61" s="5"/>
      <c r="E61" s="94"/>
      <c r="F61" s="5"/>
      <c r="G61" s="5"/>
      <c r="H61" s="1"/>
      <c r="I61" s="1"/>
    </row>
    <row r="62" spans="1:9" customFormat="1" ht="19.5" x14ac:dyDescent="0.3">
      <c r="A62" s="1"/>
      <c r="B62" s="94"/>
      <c r="C62" s="94"/>
      <c r="D62" s="5"/>
      <c r="E62" s="94"/>
      <c r="F62" s="5"/>
      <c r="G62" s="5"/>
      <c r="H62" s="1"/>
      <c r="I62" s="1"/>
    </row>
    <row r="63" spans="1:9" customFormat="1" ht="19.5" x14ac:dyDescent="0.3">
      <c r="A63" s="1"/>
      <c r="B63" s="94"/>
      <c r="C63" s="94"/>
      <c r="D63" s="5"/>
      <c r="E63" s="94"/>
      <c r="F63" s="5"/>
      <c r="G63" s="5"/>
      <c r="H63" s="1"/>
      <c r="I63" s="1"/>
    </row>
    <row r="64" spans="1:9" customFormat="1" ht="19.5" x14ac:dyDescent="0.3">
      <c r="A64" s="1"/>
      <c r="B64" s="94"/>
      <c r="C64" s="94"/>
      <c r="D64" s="5"/>
      <c r="E64" s="94"/>
      <c r="F64" s="5"/>
      <c r="G64" s="5"/>
      <c r="H64" s="1"/>
      <c r="I64" s="1"/>
    </row>
    <row r="65" spans="1:9" customFormat="1" ht="19.5" x14ac:dyDescent="0.3">
      <c r="A65" s="1"/>
      <c r="B65" s="94"/>
      <c r="C65" s="94"/>
      <c r="D65" s="5"/>
      <c r="E65" s="94"/>
      <c r="F65" s="5"/>
      <c r="G65" s="5"/>
      <c r="H65" s="1"/>
      <c r="I65" s="1"/>
    </row>
    <row r="66" spans="1:9" customFormat="1" ht="19.5" x14ac:dyDescent="0.3">
      <c r="A66" s="1"/>
      <c r="B66" s="94"/>
      <c r="C66" s="94"/>
      <c r="D66" s="5"/>
      <c r="E66" s="94"/>
      <c r="F66" s="5"/>
      <c r="G66" s="5"/>
      <c r="H66" s="1"/>
      <c r="I66" s="1"/>
    </row>
    <row r="67" spans="1:9" customFormat="1" ht="19.5" x14ac:dyDescent="0.3">
      <c r="A67" s="1"/>
      <c r="B67" s="94"/>
      <c r="C67" s="94"/>
      <c r="D67" s="5"/>
      <c r="E67" s="94"/>
      <c r="F67" s="5"/>
      <c r="G67" s="5"/>
      <c r="H67" s="1"/>
      <c r="I67" s="1"/>
    </row>
    <row r="68" spans="1:9" customFormat="1" ht="31.5" customHeight="1" x14ac:dyDescent="0.25">
      <c r="A68" s="1"/>
      <c r="B68" s="96"/>
      <c r="C68" s="96"/>
      <c r="D68" s="1"/>
      <c r="E68" s="96"/>
      <c r="F68" s="1"/>
      <c r="G68" s="1"/>
      <c r="H68" s="1"/>
      <c r="I68" s="1"/>
    </row>
    <row r="69" spans="1:9" ht="17.25" thickBot="1" x14ac:dyDescent="0.3">
      <c r="B69" s="97"/>
      <c r="C69" s="97"/>
      <c r="D69" s="97"/>
      <c r="E69" s="98"/>
      <c r="F69" s="99"/>
    </row>
    <row r="70" spans="1:9" ht="16.5" customHeight="1" x14ac:dyDescent="0.25">
      <c r="B70" s="252" t="s">
        <v>315</v>
      </c>
      <c r="C70" s="252"/>
      <c r="D70" s="252"/>
      <c r="E70" s="252"/>
      <c r="F70" s="252"/>
    </row>
    <row r="71" spans="1:9" x14ac:dyDescent="0.25">
      <c r="B71" s="253" t="s">
        <v>316</v>
      </c>
      <c r="C71" s="253"/>
      <c r="D71" s="253"/>
      <c r="E71" s="253"/>
      <c r="F71" s="253"/>
    </row>
  </sheetData>
  <mergeCells count="10">
    <mergeCell ref="B26:C26"/>
    <mergeCell ref="B29:C29"/>
    <mergeCell ref="B70:F70"/>
    <mergeCell ref="B71:F71"/>
    <mergeCell ref="B2:H2"/>
    <mergeCell ref="A5:G5"/>
    <mergeCell ref="A6:G6"/>
    <mergeCell ref="B8:F8"/>
    <mergeCell ref="B9:F9"/>
    <mergeCell ref="B12:B14"/>
  </mergeCells>
  <hyperlinks>
    <hyperlink ref="B71" r:id="rId1" display="http://www.ccdf.gob.do/" xr:uid="{48A8B4B7-8B96-49F6-8825-2C0D6FE1D406}"/>
  </hyperlinks>
  <pageMargins left="0.94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Inven almacen Enero-Marzo 2022</vt:lpstr>
      <vt:lpstr>INGRESOS Y EGRESOS ENERO 2022</vt:lpstr>
      <vt:lpstr>CUENTAS X PAGAR ENERO 2022</vt:lpstr>
      <vt:lpstr>ESTADO DE SITUACION ENERO 2022 </vt:lpstr>
      <vt:lpstr>'CUENTAS X PAGAR ENERO 2022'!Área_de_impresión</vt:lpstr>
      <vt:lpstr>'ESTADO DE SITUACION ENERO 2022 '!Área_de_impresión</vt:lpstr>
      <vt:lpstr>'INGRESOS Y EGRESOS ENERO 2022'!Área_de_impresión</vt:lpstr>
      <vt:lpstr>'Inven almacen Enero-Marzo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2022-02-10T14:24:59Z</cp:lastPrinted>
  <dcterms:created xsi:type="dcterms:W3CDTF">2021-07-27T16:08:42Z</dcterms:created>
  <dcterms:modified xsi:type="dcterms:W3CDTF">2022-02-10T14:25:56Z</dcterms:modified>
</cp:coreProperties>
</file>